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360" yWindow="24" windowWidth="20964" windowHeight="9720"/>
  </bookViews>
  <sheets>
    <sheet name="Lisez Moi" sheetId="1" r:id="rId1"/>
    <sheet name="BP" sheetId="2" r:id="rId2"/>
    <sheet name="DQE" sheetId="3" r:id="rId3"/>
    <sheet name="Valo. TMA-EVO" sheetId="4" r:id="rId4"/>
    <sheet name="Valo. TMA-VABF" sheetId="5" r:id="rId5"/>
    <sheet name="Valo. ETU et TMA-RD" sheetId="6" r:id="rId6"/>
  </sheets>
  <definedNames>
    <definedName name="_xlnm._FilterDatabase" localSheetId="1" hidden="1">BP!$A$1:$I$52</definedName>
    <definedName name="Z_59FD4B9E_1C2C_441B_A7B2_F3B86B2320E0_.wvu.Cols" localSheetId="2" hidden="1">DQE!$C:$F</definedName>
    <definedName name="Z_7CBADCDB_0DC4_41D6_99BD_523B9275B97B_.wvu.Cols" localSheetId="2" hidden="1">DQE!#REF!</definedName>
  </definedNames>
  <calcPr calcId="162913"/>
</workbook>
</file>

<file path=xl/calcChain.xml><?xml version="1.0" encoding="utf-8"?>
<calcChain xmlns="http://schemas.openxmlformats.org/spreadsheetml/2006/main">
  <c r="I26" i="3" l="1"/>
  <c r="F26" i="3"/>
  <c r="H26" i="3" s="1"/>
  <c r="E26" i="3"/>
  <c r="D26" i="3"/>
  <c r="C26" i="3"/>
  <c r="I26" i="2"/>
  <c r="H26" i="2"/>
  <c r="J26" i="3" l="1"/>
  <c r="K26" i="3" s="1"/>
  <c r="E3" i="3"/>
  <c r="E4" i="3"/>
  <c r="E5" i="3"/>
  <c r="E6" i="3"/>
  <c r="E7" i="3"/>
  <c r="E8" i="3"/>
  <c r="E9" i="3"/>
  <c r="E10" i="3"/>
  <c r="E11" i="3"/>
  <c r="E12" i="3"/>
  <c r="E13" i="3"/>
  <c r="E14" i="3"/>
  <c r="E15" i="3"/>
  <c r="E16" i="3"/>
  <c r="E17" i="3"/>
  <c r="E18" i="3"/>
  <c r="E19" i="3"/>
  <c r="E20" i="3"/>
  <c r="E21" i="3"/>
  <c r="E22" i="3"/>
  <c r="E23" i="3"/>
  <c r="E24" i="3"/>
  <c r="E25" i="3"/>
  <c r="E27" i="3"/>
  <c r="E28" i="3"/>
  <c r="E29" i="3"/>
  <c r="E30" i="3"/>
  <c r="E31" i="3"/>
  <c r="E32" i="3"/>
  <c r="E33" i="3"/>
  <c r="E34" i="3"/>
  <c r="E35" i="3"/>
  <c r="E36" i="3"/>
  <c r="E37" i="3"/>
  <c r="E38" i="3"/>
  <c r="E39" i="3"/>
  <c r="E40" i="3"/>
  <c r="E41" i="3"/>
  <c r="E42" i="3"/>
  <c r="E43" i="3"/>
  <c r="E44" i="3"/>
  <c r="E45" i="3"/>
  <c r="E46" i="3"/>
  <c r="E47" i="3"/>
  <c r="E48" i="3"/>
  <c r="E49" i="3"/>
  <c r="E50" i="3"/>
  <c r="E51" i="3"/>
  <c r="E52" i="3"/>
  <c r="E2" i="3"/>
  <c r="I21" i="3" l="1"/>
  <c r="G21" i="3"/>
  <c r="I52" i="3"/>
  <c r="A21" i="3"/>
  <c r="B21" i="3"/>
  <c r="C21" i="3"/>
  <c r="D21" i="3"/>
  <c r="F21" i="3"/>
  <c r="H21" i="3" s="1"/>
  <c r="A22" i="3"/>
  <c r="B22" i="3"/>
  <c r="C22" i="3"/>
  <c r="D22" i="3"/>
  <c r="F22" i="3"/>
  <c r="H22" i="3" s="1"/>
  <c r="A23" i="3"/>
  <c r="B23" i="3"/>
  <c r="C23" i="3"/>
  <c r="D23" i="3"/>
  <c r="F23" i="3"/>
  <c r="H23" i="3" s="1"/>
  <c r="A24" i="3"/>
  <c r="B24" i="3"/>
  <c r="C24" i="3"/>
  <c r="D24" i="3"/>
  <c r="F24" i="3"/>
  <c r="H24" i="3" s="1"/>
  <c r="A25" i="3"/>
  <c r="B25" i="3"/>
  <c r="C25" i="3"/>
  <c r="D25" i="3"/>
  <c r="F25" i="3"/>
  <c r="H25" i="3" s="1"/>
  <c r="A27" i="3"/>
  <c r="B27" i="3"/>
  <c r="C27" i="3"/>
  <c r="D27" i="3"/>
  <c r="F27" i="3"/>
  <c r="H27" i="3" s="1"/>
  <c r="A28" i="3"/>
  <c r="B28" i="3"/>
  <c r="C28" i="3"/>
  <c r="D28" i="3"/>
  <c r="F28" i="3"/>
  <c r="H28" i="3" s="1"/>
  <c r="A29" i="3"/>
  <c r="B29" i="3"/>
  <c r="C29" i="3"/>
  <c r="D29" i="3"/>
  <c r="F29" i="3"/>
  <c r="H29" i="3" s="1"/>
  <c r="A30" i="3"/>
  <c r="B30" i="3"/>
  <c r="C30" i="3"/>
  <c r="D30" i="3"/>
  <c r="F30" i="3"/>
  <c r="H30" i="3" s="1"/>
  <c r="A31" i="3"/>
  <c r="B31" i="3"/>
  <c r="C31" i="3"/>
  <c r="D31" i="3"/>
  <c r="F31" i="3"/>
  <c r="H31" i="3" s="1"/>
  <c r="A32" i="3"/>
  <c r="B32" i="3"/>
  <c r="C32" i="3"/>
  <c r="D32" i="3"/>
  <c r="F32" i="3"/>
  <c r="H32" i="3" s="1"/>
  <c r="A33" i="3"/>
  <c r="B33" i="3"/>
  <c r="C33" i="3"/>
  <c r="D33" i="3"/>
  <c r="F33" i="3"/>
  <c r="H33" i="3" s="1"/>
  <c r="A34" i="3"/>
  <c r="B34" i="3"/>
  <c r="C34" i="3"/>
  <c r="D34" i="3"/>
  <c r="F34" i="3"/>
  <c r="H34" i="3" s="1"/>
  <c r="A35" i="3"/>
  <c r="B35" i="3"/>
  <c r="C35" i="3"/>
  <c r="D35" i="3"/>
  <c r="A36" i="3"/>
  <c r="B36" i="3"/>
  <c r="C36" i="3"/>
  <c r="D36" i="3"/>
  <c r="A37" i="3"/>
  <c r="B37" i="3"/>
  <c r="C37" i="3"/>
  <c r="D37" i="3"/>
  <c r="A38" i="3"/>
  <c r="B38" i="3"/>
  <c r="C38" i="3"/>
  <c r="D38" i="3"/>
  <c r="F38" i="3"/>
  <c r="H38" i="3" s="1"/>
  <c r="A39" i="3"/>
  <c r="B39" i="3"/>
  <c r="C39" i="3"/>
  <c r="D39" i="3"/>
  <c r="F39" i="3"/>
  <c r="H39" i="3" s="1"/>
  <c r="A40" i="3"/>
  <c r="B40" i="3"/>
  <c r="C40" i="3"/>
  <c r="D40" i="3"/>
  <c r="F40" i="3"/>
  <c r="H40" i="3" s="1"/>
  <c r="A41" i="3"/>
  <c r="B41" i="3"/>
  <c r="C41" i="3"/>
  <c r="D41" i="3"/>
  <c r="F41" i="3"/>
  <c r="H41" i="3" s="1"/>
  <c r="A42" i="3"/>
  <c r="B42" i="3"/>
  <c r="C42" i="3"/>
  <c r="D42" i="3"/>
  <c r="F42" i="3"/>
  <c r="H42" i="3" s="1"/>
  <c r="A43" i="3"/>
  <c r="B43" i="3"/>
  <c r="C43" i="3"/>
  <c r="D43" i="3"/>
  <c r="F43" i="3"/>
  <c r="H43" i="3" s="1"/>
  <c r="A44" i="3"/>
  <c r="B44" i="3"/>
  <c r="C44" i="3"/>
  <c r="D44" i="3"/>
  <c r="F44" i="3"/>
  <c r="H44" i="3" s="1"/>
  <c r="A45" i="3"/>
  <c r="B45" i="3"/>
  <c r="C45" i="3"/>
  <c r="D45" i="3"/>
  <c r="F45" i="3"/>
  <c r="H45" i="3" s="1"/>
  <c r="A46" i="3"/>
  <c r="B46" i="3"/>
  <c r="C46" i="3"/>
  <c r="D46" i="3"/>
  <c r="F46" i="3"/>
  <c r="H46" i="3" s="1"/>
  <c r="A47" i="3"/>
  <c r="B47" i="3"/>
  <c r="C47" i="3"/>
  <c r="D47" i="3"/>
  <c r="F47" i="3"/>
  <c r="H47" i="3" s="1"/>
  <c r="A48" i="3"/>
  <c r="B48" i="3"/>
  <c r="C48" i="3"/>
  <c r="D48" i="3"/>
  <c r="A49" i="3"/>
  <c r="B49" i="3"/>
  <c r="C49" i="3"/>
  <c r="D49" i="3"/>
  <c r="F49" i="3"/>
  <c r="H49" i="3" s="1"/>
  <c r="A50" i="3"/>
  <c r="B50" i="3"/>
  <c r="C50" i="3"/>
  <c r="D50" i="3"/>
  <c r="F50" i="3"/>
  <c r="H50" i="3" s="1"/>
  <c r="A51" i="3"/>
  <c r="B51" i="3"/>
  <c r="C51" i="3"/>
  <c r="D51" i="3"/>
  <c r="F51" i="3"/>
  <c r="H51" i="3" s="1"/>
  <c r="A52" i="3"/>
  <c r="B52" i="3"/>
  <c r="C52" i="3"/>
  <c r="D52" i="3"/>
  <c r="F52" i="3"/>
  <c r="H52" i="3" s="1"/>
  <c r="A17" i="3"/>
  <c r="B17" i="3"/>
  <c r="C17" i="3"/>
  <c r="D17" i="3"/>
  <c r="F17" i="3"/>
  <c r="H17" i="3" s="1"/>
  <c r="I17" i="3"/>
  <c r="A18" i="3"/>
  <c r="B18" i="3"/>
  <c r="C18" i="3"/>
  <c r="D18" i="3"/>
  <c r="F18" i="3"/>
  <c r="H18" i="3" s="1"/>
  <c r="I18" i="3"/>
  <c r="A19" i="3"/>
  <c r="B19" i="3"/>
  <c r="C19" i="3"/>
  <c r="D19" i="3"/>
  <c r="F19" i="3"/>
  <c r="H19" i="3" s="1"/>
  <c r="I19" i="3"/>
  <c r="A20" i="3"/>
  <c r="B20" i="3"/>
  <c r="C20" i="3"/>
  <c r="D20" i="3"/>
  <c r="F20" i="3"/>
  <c r="H20" i="3" s="1"/>
  <c r="I20" i="3"/>
  <c r="I22" i="3"/>
  <c r="I23" i="3"/>
  <c r="I24" i="3"/>
  <c r="I25" i="3"/>
  <c r="I27" i="3"/>
  <c r="I28" i="3"/>
  <c r="I29" i="3"/>
  <c r="I30" i="3"/>
  <c r="I31" i="3"/>
  <c r="I32" i="3"/>
  <c r="I33" i="3"/>
  <c r="I34" i="3"/>
  <c r="I35" i="3"/>
  <c r="I36" i="3"/>
  <c r="I37" i="3"/>
  <c r="I38" i="3"/>
  <c r="I39" i="3"/>
  <c r="I40" i="3"/>
  <c r="I41" i="3"/>
  <c r="I42" i="3"/>
  <c r="I43" i="3"/>
  <c r="I44" i="3"/>
  <c r="I45" i="3"/>
  <c r="I46" i="3"/>
  <c r="I47" i="3"/>
  <c r="I48" i="3"/>
  <c r="I49" i="3"/>
  <c r="I50" i="3"/>
  <c r="I51" i="3"/>
  <c r="H21" i="2"/>
  <c r="I21" i="2" s="1"/>
  <c r="E10" i="6"/>
  <c r="D9" i="6"/>
  <c r="D8" i="6"/>
  <c r="D7" i="6"/>
  <c r="F6" i="6"/>
  <c r="D6" i="6"/>
  <c r="E8" i="5"/>
  <c r="D7" i="5"/>
  <c r="F6" i="5"/>
  <c r="F36" i="2" s="1"/>
  <c r="F36" i="3" s="1"/>
  <c r="H36" i="3" s="1"/>
  <c r="D6" i="5"/>
  <c r="E19" i="4"/>
  <c r="D17" i="4"/>
  <c r="D16" i="4"/>
  <c r="D15" i="4"/>
  <c r="D14" i="4"/>
  <c r="D13" i="4"/>
  <c r="D12" i="4"/>
  <c r="D11" i="4"/>
  <c r="D10" i="4"/>
  <c r="D9" i="4"/>
  <c r="D8" i="4"/>
  <c r="D7" i="4"/>
  <c r="F6" i="4"/>
  <c r="D6" i="4"/>
  <c r="I16" i="3"/>
  <c r="F16" i="3"/>
  <c r="H16" i="3" s="1"/>
  <c r="D16" i="3"/>
  <c r="C16" i="3"/>
  <c r="B16" i="3"/>
  <c r="A16" i="3"/>
  <c r="I15" i="3"/>
  <c r="F15" i="3"/>
  <c r="H15" i="3" s="1"/>
  <c r="D15" i="3"/>
  <c r="C15" i="3"/>
  <c r="B15" i="3"/>
  <c r="A15" i="3"/>
  <c r="I14" i="3"/>
  <c r="F14" i="3"/>
  <c r="H14" i="3" s="1"/>
  <c r="D14" i="3"/>
  <c r="C14" i="3"/>
  <c r="B14" i="3"/>
  <c r="A14" i="3"/>
  <c r="I13" i="3"/>
  <c r="F13" i="3"/>
  <c r="H13" i="3" s="1"/>
  <c r="D13" i="3"/>
  <c r="C13" i="3"/>
  <c r="B13" i="3"/>
  <c r="A13" i="3"/>
  <c r="I12" i="3"/>
  <c r="F12" i="3"/>
  <c r="H12" i="3" s="1"/>
  <c r="D12" i="3"/>
  <c r="C12" i="3"/>
  <c r="B12" i="3"/>
  <c r="A12" i="3"/>
  <c r="I11" i="3"/>
  <c r="F11" i="3"/>
  <c r="H11" i="3" s="1"/>
  <c r="D11" i="3"/>
  <c r="C11" i="3"/>
  <c r="B11" i="3"/>
  <c r="A11" i="3"/>
  <c r="I10" i="3"/>
  <c r="F10" i="3"/>
  <c r="H10" i="3" s="1"/>
  <c r="D10" i="3"/>
  <c r="C10" i="3"/>
  <c r="B10" i="3"/>
  <c r="A10" i="3"/>
  <c r="I9" i="3"/>
  <c r="F9" i="3"/>
  <c r="H9" i="3" s="1"/>
  <c r="D9" i="3"/>
  <c r="C9" i="3"/>
  <c r="B9" i="3"/>
  <c r="A9" i="3"/>
  <c r="I8" i="3"/>
  <c r="F8" i="3"/>
  <c r="H8" i="3" s="1"/>
  <c r="D8" i="3"/>
  <c r="C8" i="3"/>
  <c r="B8" i="3"/>
  <c r="A8" i="3"/>
  <c r="I7" i="3"/>
  <c r="F7" i="3"/>
  <c r="H7" i="3" s="1"/>
  <c r="D7" i="3"/>
  <c r="C7" i="3"/>
  <c r="B7" i="3"/>
  <c r="A7" i="3"/>
  <c r="I6" i="3"/>
  <c r="F6" i="3"/>
  <c r="H6" i="3" s="1"/>
  <c r="D6" i="3"/>
  <c r="C6" i="3"/>
  <c r="B6" i="3"/>
  <c r="A6" i="3"/>
  <c r="I5" i="3"/>
  <c r="F5" i="3"/>
  <c r="H5" i="3" s="1"/>
  <c r="D5" i="3"/>
  <c r="C5" i="3"/>
  <c r="B5" i="3"/>
  <c r="A5" i="3"/>
  <c r="I4" i="3"/>
  <c r="F4" i="3"/>
  <c r="H4" i="3" s="1"/>
  <c r="D4" i="3"/>
  <c r="C4" i="3"/>
  <c r="B4" i="3"/>
  <c r="A4" i="3"/>
  <c r="I3" i="3"/>
  <c r="F3" i="3"/>
  <c r="H3" i="3" s="1"/>
  <c r="D3" i="3"/>
  <c r="C3" i="3"/>
  <c r="B3" i="3"/>
  <c r="A3" i="3"/>
  <c r="I2" i="3"/>
  <c r="F2" i="3"/>
  <c r="H2" i="3" s="1"/>
  <c r="D2" i="3"/>
  <c r="C2" i="3"/>
  <c r="B2" i="3"/>
  <c r="A2" i="3"/>
  <c r="D1" i="3"/>
  <c r="H52" i="2"/>
  <c r="I52" i="2" s="1"/>
  <c r="H51" i="2"/>
  <c r="I51" i="2" s="1"/>
  <c r="H50" i="2"/>
  <c r="I50" i="2" s="1"/>
  <c r="H49" i="2"/>
  <c r="I49" i="2" s="1"/>
  <c r="H47" i="2"/>
  <c r="I47" i="2" s="1"/>
  <c r="H46" i="2"/>
  <c r="I46" i="2" s="1"/>
  <c r="H45" i="2"/>
  <c r="I45" i="2" s="1"/>
  <c r="H44" i="2"/>
  <c r="I44" i="2" s="1"/>
  <c r="H43" i="2"/>
  <c r="I43" i="2" s="1"/>
  <c r="H42" i="2"/>
  <c r="I42" i="2" s="1"/>
  <c r="H41" i="2"/>
  <c r="I41" i="2" s="1"/>
  <c r="H40" i="2"/>
  <c r="I40" i="2" s="1"/>
  <c r="H39" i="2"/>
  <c r="I39" i="2" s="1"/>
  <c r="H38" i="2"/>
  <c r="I38" i="2" s="1"/>
  <c r="H34" i="2"/>
  <c r="I34" i="2" s="1"/>
  <c r="H33" i="2"/>
  <c r="I33" i="2" s="1"/>
  <c r="H32" i="2"/>
  <c r="I32" i="2" s="1"/>
  <c r="H31" i="2"/>
  <c r="I31" i="2" s="1"/>
  <c r="H30" i="2"/>
  <c r="I30" i="2" s="1"/>
  <c r="H29" i="2"/>
  <c r="I29" i="2" s="1"/>
  <c r="H28" i="2"/>
  <c r="I28" i="2" s="1"/>
  <c r="H27" i="2"/>
  <c r="I27" i="2" s="1"/>
  <c r="H25" i="2"/>
  <c r="I25" i="2" s="1"/>
  <c r="H24" i="2"/>
  <c r="I24" i="2" s="1"/>
  <c r="H23" i="2"/>
  <c r="I23" i="2" s="1"/>
  <c r="H22" i="2"/>
  <c r="I22" i="2" s="1"/>
  <c r="H20" i="2"/>
  <c r="I20" i="2" s="1"/>
  <c r="H19" i="2"/>
  <c r="I19" i="2" s="1"/>
  <c r="H18" i="2"/>
  <c r="I18" i="2" s="1"/>
  <c r="H17" i="2"/>
  <c r="I17" i="2" s="1"/>
  <c r="H16" i="2"/>
  <c r="I16" i="2" s="1"/>
  <c r="H15" i="2"/>
  <c r="I15" i="2" s="1"/>
  <c r="H14" i="2"/>
  <c r="I14" i="2" s="1"/>
  <c r="H13" i="2"/>
  <c r="I13" i="2" s="1"/>
  <c r="H12" i="2"/>
  <c r="I12" i="2" s="1"/>
  <c r="H11" i="2"/>
  <c r="I11" i="2" s="1"/>
  <c r="H10" i="2"/>
  <c r="I10" i="2" s="1"/>
  <c r="H9" i="2"/>
  <c r="I9" i="2" s="1"/>
  <c r="H8" i="2"/>
  <c r="I8" i="2" s="1"/>
  <c r="H7" i="2"/>
  <c r="I7" i="2" s="1"/>
  <c r="H6" i="2"/>
  <c r="I6" i="2" s="1"/>
  <c r="H5" i="2"/>
  <c r="I5" i="2" s="1"/>
  <c r="I4" i="2"/>
  <c r="H4" i="2"/>
  <c r="H3" i="2"/>
  <c r="I3" i="2" s="1"/>
  <c r="H2" i="2"/>
  <c r="I2" i="2" s="1"/>
  <c r="J52" i="3" l="1"/>
  <c r="K52" i="3" s="1"/>
  <c r="J50" i="3"/>
  <c r="K50" i="3" s="1"/>
  <c r="J24" i="3"/>
  <c r="J17" i="3"/>
  <c r="J43" i="3"/>
  <c r="J34" i="3"/>
  <c r="K34" i="3" s="1"/>
  <c r="J49" i="3"/>
  <c r="K49" i="3" s="1"/>
  <c r="J42" i="3"/>
  <c r="K42" i="3" s="1"/>
  <c r="J27" i="3"/>
  <c r="K27" i="3" s="1"/>
  <c r="G6" i="4"/>
  <c r="F35" i="2"/>
  <c r="F35" i="3" s="1"/>
  <c r="H35" i="3" s="1"/>
  <c r="J35" i="3" s="1"/>
  <c r="G6" i="6"/>
  <c r="F48" i="2"/>
  <c r="F48" i="3" s="1"/>
  <c r="H48" i="3" s="1"/>
  <c r="J48" i="3" s="1"/>
  <c r="K48" i="3" s="1"/>
  <c r="F37" i="2"/>
  <c r="F37" i="3" s="1"/>
  <c r="H37" i="3" s="1"/>
  <c r="J37" i="3" s="1"/>
  <c r="K37" i="3" s="1"/>
  <c r="J25" i="3"/>
  <c r="K25" i="3" s="1"/>
  <c r="J21" i="3"/>
  <c r="K21" i="3" s="1"/>
  <c r="J41" i="3"/>
  <c r="K41" i="3" s="1"/>
  <c r="J33" i="3"/>
  <c r="K33" i="3" s="1"/>
  <c r="J22" i="3"/>
  <c r="K22" i="3" s="1"/>
  <c r="J39" i="3"/>
  <c r="K39" i="3" s="1"/>
  <c r="J51" i="3"/>
  <c r="K51" i="3" s="1"/>
  <c r="J31" i="3"/>
  <c r="K31" i="3" s="1"/>
  <c r="J47" i="3"/>
  <c r="K47" i="3" s="1"/>
  <c r="K24" i="3"/>
  <c r="J23" i="3"/>
  <c r="K23" i="3" s="1"/>
  <c r="J40" i="3"/>
  <c r="K40" i="3" s="1"/>
  <c r="J32" i="3"/>
  <c r="K32" i="3" s="1"/>
  <c r="J36" i="3"/>
  <c r="K36" i="3" s="1"/>
  <c r="K17" i="3"/>
  <c r="K43" i="3"/>
  <c r="J28" i="3"/>
  <c r="K28" i="3" s="1"/>
  <c r="J44" i="3"/>
  <c r="K44" i="3" s="1"/>
  <c r="J18" i="3"/>
  <c r="K18" i="3" s="1"/>
  <c r="J38" i="3"/>
  <c r="K38" i="3" s="1"/>
  <c r="J30" i="3"/>
  <c r="K30" i="3" s="1"/>
  <c r="J46" i="3"/>
  <c r="K46" i="3" s="1"/>
  <c r="J20" i="3"/>
  <c r="K20" i="3" s="1"/>
  <c r="J45" i="3"/>
  <c r="K45" i="3" s="1"/>
  <c r="J29" i="3"/>
  <c r="K29" i="3" s="1"/>
  <c r="J19" i="3"/>
  <c r="K19" i="3" s="1"/>
  <c r="J12" i="3"/>
  <c r="K12" i="3" s="1"/>
  <c r="J11" i="3"/>
  <c r="K11" i="3" s="1"/>
  <c r="J13" i="3"/>
  <c r="K13" i="3" s="1"/>
  <c r="J4" i="3"/>
  <c r="K4" i="3" s="1"/>
  <c r="J6" i="3"/>
  <c r="K6" i="3" s="1"/>
  <c r="J10" i="3"/>
  <c r="K10" i="3" s="1"/>
  <c r="J9" i="3"/>
  <c r="K9" i="3" s="1"/>
  <c r="J14" i="3"/>
  <c r="K14" i="3" s="1"/>
  <c r="J5" i="3"/>
  <c r="K5" i="3" s="1"/>
  <c r="H36" i="2"/>
  <c r="I36" i="2" s="1"/>
  <c r="J2" i="3"/>
  <c r="J7" i="3"/>
  <c r="K7" i="3" s="1"/>
  <c r="J15" i="3"/>
  <c r="K15" i="3" s="1"/>
  <c r="J3" i="3"/>
  <c r="K3" i="3" s="1"/>
  <c r="J8" i="3"/>
  <c r="K8" i="3" s="1"/>
  <c r="J16" i="3"/>
  <c r="K16" i="3" s="1"/>
  <c r="G6" i="5"/>
  <c r="K35" i="3" l="1"/>
  <c r="H35" i="2"/>
  <c r="I35" i="2" s="1"/>
  <c r="H37" i="2"/>
  <c r="I37" i="2" s="1"/>
  <c r="H48" i="2"/>
  <c r="I48" i="2" s="1"/>
  <c r="K2" i="3"/>
  <c r="H53" i="3" l="1"/>
  <c r="K53" i="3" l="1"/>
  <c r="J53" i="3"/>
</calcChain>
</file>

<file path=xl/sharedStrings.xml><?xml version="1.0" encoding="utf-8"?>
<sst xmlns="http://schemas.openxmlformats.org/spreadsheetml/2006/main" count="379" uniqueCount="235">
  <si>
    <t>Lisez Moi</t>
  </si>
  <si>
    <t>Ce fichier comporte 6 onglets, dont le présent mode d'emploi.</t>
  </si>
  <si>
    <r>
      <t xml:space="preserve">L' onglet </t>
    </r>
    <r>
      <rPr>
        <b/>
        <sz val="11"/>
        <color theme="1"/>
        <rFont val="Calibri"/>
        <scheme val="minor"/>
      </rPr>
      <t>DQE</t>
    </r>
    <r>
      <rPr>
        <sz val="11"/>
        <color theme="1"/>
        <rFont val="Calibri"/>
        <scheme val="minor"/>
      </rPr>
      <t xml:space="preserve"> valorise automatiquement l'offre du candidat sur la base d'un scénario de commande (non contractuel) retenu par l'ANTAI.</t>
    </r>
  </si>
  <si>
    <r>
      <rPr>
        <sz val="11"/>
        <color theme="1"/>
        <rFont val="Calibri"/>
        <scheme val="minor"/>
      </rPr>
      <t xml:space="preserve">Les onglets </t>
    </r>
    <r>
      <rPr>
        <b/>
        <sz val="11"/>
        <color theme="1"/>
        <rFont val="Calibri"/>
        <scheme val="minor"/>
      </rPr>
      <t xml:space="preserve">BP, et les TJM par profil des onglets "Valo. TMA-EVO", "Valo. TMA-VABF" et "Valo. ETU &amp; TMA-RD" </t>
    </r>
    <r>
      <rPr>
        <sz val="11"/>
        <color theme="1"/>
        <rFont val="Calibri"/>
        <scheme val="minor"/>
      </rPr>
      <t>ont un caractère contractuel et seront annexés à l'acte d'engagement.</t>
    </r>
  </si>
  <si>
    <t>BP</t>
  </si>
  <si>
    <t>Bordereau des prix du marché.</t>
  </si>
  <si>
    <r>
      <t xml:space="preserve">Il s'agit pour le candidat de </t>
    </r>
    <r>
      <rPr>
        <sz val="11"/>
        <color indexed="2"/>
        <rFont val="Calibri"/>
        <scheme val="minor"/>
      </rPr>
      <t>renseigner les cases jaunes</t>
    </r>
    <r>
      <rPr>
        <sz val="11"/>
        <color theme="1"/>
        <rFont val="Calibri"/>
        <scheme val="minor"/>
      </rPr>
      <t xml:space="preserve"> du bordereau des prix (avec au maximum 2 chiffres après la virgule : règle de l'arrondi).</t>
    </r>
  </si>
  <si>
    <t>Valo. TMA-EVO</t>
  </si>
  <si>
    <t>Valo. TMA-VABF</t>
  </si>
  <si>
    <t>Valo. ETU et TMA-RD</t>
  </si>
  <si>
    <t xml:space="preserve">DQE </t>
  </si>
  <si>
    <t>Estimation calculée sur la base d'un scénario de commande (non contractuel) retenu par l'ANTAI sur la durée du marché.</t>
  </si>
  <si>
    <t>Prestation globale</t>
  </si>
  <si>
    <t xml:space="preserve">N° </t>
  </si>
  <si>
    <t>Prestation</t>
  </si>
  <si>
    <t>Composition globale du prix</t>
  </si>
  <si>
    <t>Références dans le CCTP</t>
  </si>
  <si>
    <t>Prix en Euros HT</t>
  </si>
  <si>
    <t>Taux de TVA</t>
  </si>
  <si>
    <t>TVA</t>
  </si>
  <si>
    <t>Prix en Euros TTC</t>
  </si>
  <si>
    <t>REP - Reprise</t>
  </si>
  <si>
    <t>REP-ERA</t>
  </si>
  <si>
    <t>Préparation et réalisation de la reprise du domaine ERA</t>
  </si>
  <si>
    <t>1 domaine transféré</t>
  </si>
  <si>
    <t>3.4</t>
  </si>
  <si>
    <t>REP-TRC</t>
  </si>
  <si>
    <t>Préparation et réalisation de la reprise du domaine TRC</t>
  </si>
  <si>
    <t>REP-AIR</t>
  </si>
  <si>
    <t>Préparation et réalisation de la reprise du domaine AIR</t>
  </si>
  <si>
    <t>PIL - Pilotage</t>
  </si>
  <si>
    <t>PIL</t>
  </si>
  <si>
    <t>Pilotage du marché hors période de reprise</t>
  </si>
  <si>
    <t>1 mois</t>
  </si>
  <si>
    <t>PIL-REP</t>
  </si>
  <si>
    <t xml:space="preserve">1 mois </t>
  </si>
  <si>
    <t>ERA</t>
  </si>
  <si>
    <t>ERA-IMP-VH</t>
  </si>
  <si>
    <t>Composition et impression, incluant le fac-similé PDF, pour un nombre de pages imprimées mensuellement supérieur ou égal à 15 millions de pages</t>
  </si>
  <si>
    <t>5000 pages imprimées</t>
  </si>
  <si>
    <t>3.1</t>
  </si>
  <si>
    <t>ERA-IMP-VM</t>
  </si>
  <si>
    <t>Composition et impression, incluant le fac-similé PDF, pour un nombre de pages imprimées mensuellement inférieur à 15 millions de page et supérieur ou égal à 5 millions de pages</t>
  </si>
  <si>
    <t>ERA-IMP-VB</t>
  </si>
  <si>
    <t>Composition et impression, incluant le fac-similé PDF, pour un nombre de pages imprimées mensuellement inférieur à 5 millions de pages</t>
  </si>
  <si>
    <t>ERA-DOC-NUM</t>
  </si>
  <si>
    <t>Composition ou simulation, et routage d'un document numérique</t>
  </si>
  <si>
    <t>5000 documents</t>
  </si>
  <si>
    <t>ERA-PLI-VH</t>
  </si>
  <si>
    <t>Mise sous pli et affranchissement d'un courrier pour un total supérieur ou égal à 3 millions par mois</t>
  </si>
  <si>
    <t>1000 plis</t>
  </si>
  <si>
    <t>ERA-PLI-VM</t>
  </si>
  <si>
    <t>Mise sous pli et affranchissement d'un courrier pour un total inférieur à 3 millions et supérieur ou égal à 1 million par mois</t>
  </si>
  <si>
    <t>ERA-PLI-VB</t>
  </si>
  <si>
    <t>Mise sous pli et affranchissement d'un courrier pour un total inférieur à 1 millions par mois</t>
  </si>
  <si>
    <t>ERA-PLI-HF</t>
  </si>
  <si>
    <t>Mise sous pli et affranchissement pour un courrier hors format (C4/C5) pour les services de l'administration du CNT</t>
  </si>
  <si>
    <t>100 plis</t>
  </si>
  <si>
    <t>ERA-PLI-RECO</t>
  </si>
  <si>
    <t>Complément à la mise sous pli et affranchissement pour un pli recommandé avec une liasse LIRE</t>
  </si>
  <si>
    <t>TRC</t>
  </si>
  <si>
    <t>TRC-RECU-ERR</t>
  </si>
  <si>
    <t>Traitement d'un courrier reçu à tort sans indexation</t>
  </si>
  <si>
    <t>100 courriers préparés</t>
  </si>
  <si>
    <t>3.2</t>
  </si>
  <si>
    <t>TRC-AR-RECU</t>
  </si>
  <si>
    <t>Traitement d'un accusé de réception sur un courrier reçu</t>
  </si>
  <si>
    <t>1000 AR sur courriers reçus</t>
  </si>
  <si>
    <t>TRC-AR-EMIS</t>
  </si>
  <si>
    <t>Traitement d'un accusé de réception sur un courrier émis</t>
  </si>
  <si>
    <t>1000 AR sur courriers émis</t>
  </si>
  <si>
    <t>TRC-PND-PHY</t>
  </si>
  <si>
    <t>1000 PND</t>
  </si>
  <si>
    <t>TRC-PND-NUM</t>
  </si>
  <si>
    <t>TRC-PHOTO</t>
  </si>
  <si>
    <t>Traitement d'une demande de photo</t>
  </si>
  <si>
    <t>1000 demandes</t>
  </si>
  <si>
    <t>TRC-NONRAT</t>
  </si>
  <si>
    <t>Traitement retour d'un courrier non rattachable</t>
  </si>
  <si>
    <t>100 courriers</t>
  </si>
  <si>
    <t>TRC-ADMCNT</t>
  </si>
  <si>
    <t>Traitement d'un courrier à destination de l'administration de l'ANTAI</t>
  </si>
  <si>
    <t>TRC-COU</t>
  </si>
  <si>
    <t>Traitement d'un courrier de réclamation</t>
  </si>
  <si>
    <t>1000 courriers numérisés</t>
  </si>
  <si>
    <t>TRC-IND-FR</t>
  </si>
  <si>
    <t>Indexation d'un formulaire en français</t>
  </si>
  <si>
    <t>10 formulaires indexés</t>
  </si>
  <si>
    <t>TRC-IND-ETR</t>
  </si>
  <si>
    <t>Indexation d'un formulaire en langue étrangère</t>
  </si>
  <si>
    <t>TRC-COM-PAI</t>
  </si>
  <si>
    <t>Complément pour un courrier avec paiement ou consignation</t>
  </si>
  <si>
    <t>1 courrier</t>
  </si>
  <si>
    <t>TRC-STOC-ARC</t>
  </si>
  <si>
    <t>Stockage d'archives</t>
  </si>
  <si>
    <t>1 mètre cube</t>
  </si>
  <si>
    <t>TRC-EXT-ARC</t>
  </si>
  <si>
    <t>Extraction d'un courrier du site d'archive distant</t>
  </si>
  <si>
    <t xml:space="preserve">1 courrier </t>
  </si>
  <si>
    <t>TRC-DEST-ARC</t>
  </si>
  <si>
    <t>Destruction d’archives</t>
  </si>
  <si>
    <t>100 boîtes détruites</t>
  </si>
  <si>
    <t>AIR</t>
  </si>
  <si>
    <t>AIR-TIM</t>
  </si>
  <si>
    <t>Vidéocodage manuel d'un MIF (TIM)</t>
  </si>
  <si>
    <t>1000 MIF présentés</t>
  </si>
  <si>
    <t>3.3</t>
  </si>
  <si>
    <t>TMA</t>
  </si>
  <si>
    <t>TMA-MCO</t>
  </si>
  <si>
    <t xml:space="preserve">Maintenance logicielle corrective </t>
  </si>
  <si>
    <t>1 correctif déployé en environnement de production</t>
  </si>
  <si>
    <t>3.6</t>
  </si>
  <si>
    <t>TMA-EVO</t>
  </si>
  <si>
    <t>Maintenance logicielle évolutive agile y compris recette usine</t>
  </si>
  <si>
    <t>1  UO TMA-EVO (cf. onglet "Valo. TMA-EVO")</t>
  </si>
  <si>
    <t>TMA-VABF</t>
  </si>
  <si>
    <t>Participation au processus de recette constitutif de la phase de VABF</t>
  </si>
  <si>
    <t>1 UO TMA-VABF (cf. onglet "Valo. TMA-VABF)</t>
  </si>
  <si>
    <t>TMA-RD</t>
  </si>
  <si>
    <t>Rétrodocumentation technique</t>
  </si>
  <si>
    <t xml:space="preserve">1 UO TMA-RD (cf. onglet "Valo. ETU et TMA-RD") </t>
  </si>
  <si>
    <t>Support</t>
  </si>
  <si>
    <t>SUP-N2</t>
  </si>
  <si>
    <t>Support de niveau 2</t>
  </si>
  <si>
    <t>1 ticket résolu et fermé</t>
  </si>
  <si>
    <t>3.7</t>
  </si>
  <si>
    <t>SUP-N3</t>
  </si>
  <si>
    <t>Support de niveau 3</t>
  </si>
  <si>
    <t>SUP-TX</t>
  </si>
  <si>
    <t>Réalisation de demande de travaux</t>
  </si>
  <si>
    <t>1 demi-journée de travaux</t>
  </si>
  <si>
    <t>SUP-HNO</t>
  </si>
  <si>
    <t>Traitement d'une demande de support en heures non-ouvrées (HNO)</t>
  </si>
  <si>
    <t>Formation</t>
  </si>
  <si>
    <t>FOR-CREA</t>
  </si>
  <si>
    <t>Création d'un module de formation pour une durée cible d’animation d'une demi-journée</t>
  </si>
  <si>
    <t>3.8</t>
  </si>
  <si>
    <t>FOR-REAL</t>
  </si>
  <si>
    <t>Réalisation d'une session de formation d'une durée cible d'animation d'une demi-journée</t>
  </si>
  <si>
    <t>1 session de formation</t>
  </si>
  <si>
    <t>SSI</t>
  </si>
  <si>
    <t>Sécurité des systèmes d'information</t>
  </si>
  <si>
    <t>1 mois, hors reprise</t>
  </si>
  <si>
    <t>3.9</t>
  </si>
  <si>
    <t>PCA</t>
  </si>
  <si>
    <t>Contribution au PCA</t>
  </si>
  <si>
    <t>3.10</t>
  </si>
  <si>
    <t>PCA-EXE-S</t>
  </si>
  <si>
    <t>Préparation et déroulement de l'exercice du PCA réduit</t>
  </si>
  <si>
    <t>à la demande pour 1 exercice</t>
  </si>
  <si>
    <t>PCA-EXE-C</t>
  </si>
  <si>
    <t>Préparation et déroulement de l'exercice du PCA complet</t>
  </si>
  <si>
    <t>Etudes</t>
  </si>
  <si>
    <t>ETU</t>
  </si>
  <si>
    <t>Etude technico-fonctionnelle, décisionnelle ou innovante</t>
  </si>
  <si>
    <t xml:space="preserve">1 UO ETU (cf. onglet "Valo. ETU et TMA-RD") </t>
  </si>
  <si>
    <t>3.11</t>
  </si>
  <si>
    <t>Transfert</t>
  </si>
  <si>
    <t>TRS-ERA</t>
  </si>
  <si>
    <t>Préparation et réalisation du transfert du domaine ERA</t>
  </si>
  <si>
    <t>3.12</t>
  </si>
  <si>
    <t>TRS-TRC</t>
  </si>
  <si>
    <t>Préparation et réalisation du transfert du domaine TRC</t>
  </si>
  <si>
    <t>TRS-AIR</t>
  </si>
  <si>
    <t>Préparation et réalisation du transfert du domaine AIR</t>
  </si>
  <si>
    <t>TRS-AT</t>
  </si>
  <si>
    <t>Assistance complémentaire au futur titulaire</t>
  </si>
  <si>
    <t>1 demi-journée</t>
  </si>
  <si>
    <t>Quantités</t>
  </si>
  <si>
    <t>Montant en Euros HT</t>
  </si>
  <si>
    <t>Montant en Euros TTC</t>
  </si>
  <si>
    <t>Totaux :</t>
  </si>
  <si>
    <t>UO TMA-EVO</t>
  </si>
  <si>
    <t>Libellé</t>
  </si>
  <si>
    <r>
      <rPr>
        <b/>
        <sz val="10"/>
        <rFont val="Arial"/>
      </rPr>
      <t xml:space="preserve">Expérience minimum  </t>
    </r>
    <r>
      <rPr>
        <b/>
        <u/>
        <sz val="10"/>
        <rFont val="Arial"/>
      </rPr>
      <t>dans le poste visé / Certification demandée</t>
    </r>
  </si>
  <si>
    <r>
      <t>Simulation de répartition des profils</t>
    </r>
    <r>
      <rPr>
        <b/>
        <sz val="10"/>
        <color indexed="2"/>
        <rFont val="Arial"/>
      </rPr>
      <t/>
    </r>
  </si>
  <si>
    <t>TJM (€ HT)</t>
  </si>
  <si>
    <t>TJM (€ TTC)</t>
  </si>
  <si>
    <t>Lien fiches exemple</t>
  </si>
  <si>
    <t>au moins 2 années</t>
  </si>
  <si>
    <t>https://www.opiiec.fr/metiers/83051-directeur-de-projet</t>
  </si>
  <si>
    <t>Coordinateur technique </t>
  </si>
  <si>
    <t>https://www.opiiec.fr/metiers/83047-coordinateur-de-projet</t>
  </si>
  <si>
    <t>Chef de projet</t>
  </si>
  <si>
    <t>https://www.opiiec.fr/metiers/83052-chef-de-projet</t>
  </si>
  <si>
    <t>Architecte technique </t>
  </si>
  <si>
    <t>au moins 5 années</t>
  </si>
  <si>
    <t>https://www.opiiec.fr/metiers/83055-consultant-architecte-technique</t>
  </si>
  <si>
    <t>Développeur</t>
  </si>
  <si>
    <t>au moins 0 années</t>
  </si>
  <si>
    <t>https://www.opiiec.fr/metiers/83057-developpeur-applications</t>
  </si>
  <si>
    <t>Développeur senior</t>
  </si>
  <si>
    <t>Ingénieur système</t>
  </si>
  <si>
    <t>https://www.opiiec.fr/metiers/83061-specialiste-systemes-reseaux-et-securite</t>
  </si>
  <si>
    <t>Ingénieur réseau</t>
  </si>
  <si>
    <t>Spécialiste test et validation</t>
  </si>
  <si>
    <t>https://www.opiiec.fr/metiers/83059-specialiste-test-et-validation</t>
  </si>
  <si>
    <t>Expert Quadient</t>
  </si>
  <si>
    <t>Certification Quadient</t>
  </si>
  <si>
    <t>Data Scientist </t>
  </si>
  <si>
    <t>https://www.opiiec.fr/metiers/82983-data-scientist</t>
  </si>
  <si>
    <t>Ingénieur en intelligence artificielle</t>
  </si>
  <si>
    <t>https://www.opiiec.fr/metiers/83069-expert-en-intelligence-artificielle</t>
  </si>
  <si>
    <t>UO TMA-VABF</t>
  </si>
  <si>
    <r>
      <t xml:space="preserve">Expérience minimum  </t>
    </r>
    <r>
      <rPr>
        <b/>
        <u/>
        <sz val="10"/>
        <rFont val="Arial"/>
      </rPr>
      <t>dans le poste visé / Certification demandée</t>
    </r>
  </si>
  <si>
    <t>Expert test</t>
  </si>
  <si>
    <t xml:space="preserve">Testeur </t>
  </si>
  <si>
    <t>UO ETU et TMA-RD</t>
  </si>
  <si>
    <t>Traitement d'un PND physique, hors traitement de recherche alternative</t>
  </si>
  <si>
    <t>Traitement d'un PND numérique, hors traitement de recherche alternative</t>
  </si>
  <si>
    <t>Traitement de recherche d'une adresse alternative</t>
  </si>
  <si>
    <t>TRC-ADR-ALTERN</t>
  </si>
  <si>
    <t>1000 Recherches d'adresses</t>
  </si>
  <si>
    <r>
      <t>Il s'agit pour le candidat de</t>
    </r>
    <r>
      <rPr>
        <sz val="11"/>
        <color indexed="2"/>
        <rFont val="Calibri"/>
        <scheme val="minor"/>
      </rPr>
      <t xml:space="preserve"> renseigner les cases jaunes</t>
    </r>
    <r>
      <rPr>
        <sz val="11"/>
        <color theme="1"/>
        <rFont val="Calibri"/>
        <scheme val="minor"/>
      </rPr>
      <t xml:space="preserve"> qui correspondent à la liste des </t>
    </r>
    <r>
      <rPr>
        <b/>
        <sz val="11"/>
        <color theme="1"/>
        <rFont val="Calibri"/>
        <scheme val="minor"/>
      </rPr>
      <t xml:space="preserve">Taux Journaliers Moyens </t>
    </r>
    <r>
      <rPr>
        <sz val="11"/>
        <color theme="1"/>
        <rFont val="Calibri"/>
        <scheme val="minor"/>
      </rPr>
      <t>des différents profils (avec au maximum 2 chiffres après la virgule : règle de l'arrondi).</t>
    </r>
  </si>
  <si>
    <r>
      <t>Il s'agit pour le candidat de</t>
    </r>
    <r>
      <rPr>
        <sz val="11"/>
        <color indexed="2"/>
        <rFont val="Calibri"/>
        <scheme val="minor"/>
      </rPr>
      <t xml:space="preserve"> renseigner les cases jaunes</t>
    </r>
    <r>
      <rPr>
        <sz val="11"/>
        <color theme="1"/>
        <rFont val="Calibri"/>
        <scheme val="minor"/>
      </rPr>
      <t xml:space="preserve"> qui correspondent à la liste des </t>
    </r>
    <r>
      <rPr>
        <b/>
        <sz val="11"/>
        <color theme="1"/>
        <rFont val="Calibri"/>
        <scheme val="minor"/>
      </rPr>
      <t>Taux Journaliers Moyens</t>
    </r>
    <r>
      <rPr>
        <sz val="11"/>
        <color theme="1"/>
        <rFont val="Calibri"/>
        <scheme val="minor"/>
      </rPr>
      <t xml:space="preserve"> des différents profils (avec au maximum 2 chiffres après la virgule : règle de l'arrondi).</t>
    </r>
  </si>
  <si>
    <t>Taux Journalier
(€ HT)</t>
  </si>
  <si>
    <t>Taux Journalier 
(€ TTC)</t>
  </si>
  <si>
    <t>Expert thématique (ex.: Data, IA/LLM, Numérique responsable, UX/UI...)</t>
  </si>
  <si>
    <t>Pilotage du marché pendant la reprise intégrant les dispositifs spécifiques</t>
  </si>
  <si>
    <t>3.5 sauf 3.5.3</t>
  </si>
  <si>
    <t>3.5 y compris 3.5.3</t>
  </si>
  <si>
    <t>1 ticket résolu et fermé à ce niveau</t>
  </si>
  <si>
    <t>1 module de formation</t>
  </si>
  <si>
    <t>Le TJM saisi pour chaque profil valorise automatiquement le tableau des consommations (non contractuel) liées à la réalisation des études technico-fonctionnelles, décisionnelles ou innovantes et aux opérations de rétrodocumentation et calcule également un TJM moyen global qui détermine automatiquement le chiffrage des unités d'œuvre ETU et TMA-RD dans le BP.</t>
  </si>
  <si>
    <r>
      <t>Les onglets</t>
    </r>
    <r>
      <rPr>
        <b/>
        <sz val="11"/>
        <rFont val="Calibri"/>
        <family val="2"/>
        <scheme val="minor"/>
      </rPr>
      <t xml:space="preserve"> "BP", "Valo. TMA-EVO", "Valo. TMA-VABF" et "Valo. ETU &amp; TMA-RD"</t>
    </r>
    <r>
      <rPr>
        <sz val="11"/>
        <rFont val="Calibri"/>
        <family val="2"/>
        <scheme val="minor"/>
      </rPr>
      <t xml:space="preserve"> permettent au candidat de saisir son offre en détail.</t>
    </r>
  </si>
  <si>
    <t>Les unités d'œuvre TMA-EVO, TMA-VABF, ETU et TMA-RD sont calculées automatiquement à partir des TJM des différents profils renseignés par le soumissionnaire au sein respectivement des onglets "Valo. TMA-EVO", "Valo. TMA-VABF" et "Valo. ETU &amp; TMA-RD".</t>
  </si>
  <si>
    <t>Le TJM saisi pour chaque profil valorise automatiquement le tableau des consommations (non contractuel) liées à la maintenance évolutive et calcule également un TJM moyen global qui détermine automatiquement le chiffrage de l'unité d'œuvre TMA-EVO dans le BP.</t>
  </si>
  <si>
    <t>Le TJM saisi pour chaque profil valorise automatiquement le tableau des consommations (non contractuel) liées à la participation au processus de recette constitutif de la phase de VABF et calcule également un TJM moyen global qui détermine automatiquement le chiffrage de l'unité d'œuvre TMA-VABF dans le BP.</t>
  </si>
  <si>
    <r>
      <t xml:space="preserve">Comme précisé au sein de l'onglet "Lisez-moi" : 
</t>
    </r>
    <r>
      <rPr>
        <sz val="10"/>
        <rFont val="Arial"/>
        <family val="2"/>
      </rPr>
      <t xml:space="preserve">Le soumissionnaire doit renseigner les cases jaunes qui correspondent à la liste contractuelle des Taux Journaliers Moyens des différents profils, associés à la réalisation de l'unité d'œuvre TMA-EVO de maintenance évolutive (avec au maximum 2 chiffres après la virgule : règle de l'arrondi). 
Le TJ saisi pour chaque profil permet de calculer un TJM global qui valorise automatiquement l'unité d'œuvre TMA-EVO au sein des onglets "BP" et "DQE" du présent document.  Le soumissionnaire doit renseigner toutes les lignes.
Le TJM saisi pour chaque profil valorise automatiquement le tableau des consommations (non contractuel) liés à la maintenance évolutive par profil et calcule également un TJM moyen global qui détermine automatiquement le chiffrage de l'UO TMA-EVO.
NB : Les ratios indiqués au sein de la colonne E du présent onglet ("Simulation de répartition des profils") permettent de réaliser une simulation indispensable à la comparaison des offres. Cette simulation de répartition n'est pas contractuelle et ne vise en aucun cas à contraindre l'organisation proposée par le soumissionnaire pour réaliser la prestation correspondante. 
</t>
    </r>
  </si>
  <si>
    <r>
      <t xml:space="preserve">Comme précisé au sein de l'onglet "Lisez-moi" : 
</t>
    </r>
    <r>
      <rPr>
        <sz val="10"/>
        <rFont val="Arial"/>
        <family val="2"/>
      </rPr>
      <t xml:space="preserve">Le soumissionnaire doit renseigner les cases jaunes qui correspondent à la liste contractuelle des Taux Journaliers Moyens des différents profils, associés à la réalisation de l'unité d'œuvre TMA-VABF de participation au processus de recette constitutif de la phase de VABF avec au maximum 2 chiffres après la virgule : règle de l'arrondi). 
Le TJ saisi pour chaque profil valorise automatiquement l'unité d'œuvre TMA-VABF au sein des onglets "BP" et "DQE" du présent document.
Le soumissionnaire doit renseigner toutes les lignes.
NB : Les ratios indiqués au sein de la colonne E du présent onglet ("Simulation de répartition des profils") permettent de réaliser une simulation indispensable à la comparaison des offres. Cette simulation de répartition n'est pas contractuelle et ne vise en aucun cas à contraindre l'organisation proposée par le soumissionnaire pour réaliser la prestation correspondante. </t>
    </r>
  </si>
  <si>
    <r>
      <t xml:space="preserve">Comme précisé au sein de l'onglet "Lisez-moi" : 
</t>
    </r>
    <r>
      <rPr>
        <sz val="10"/>
        <rFont val="Arial"/>
        <family val="2"/>
      </rPr>
      <t xml:space="preserve">Le soumissionnaire doit renseigner les cases jaunes qui correspondent à la liste contractuelle des Taux Journaliers Moyens des différents profils, associés à la réalisation des unités d'œuvre ETU (Etude technico-fonctionnelle, décisionnelle ou innovante) et TMA-RD (Rétrodocumentation technique) avec au maximum 2 chiffres après la virgule : règle de l'arrondi). 
Le TJM saisi pour chaque profil valorise automatiquement les unités d'œuvre ETU et TMA-RD au sein des onglets "BP" et "DQE" du présent document.
Le soumissionnaire doit renseigner toutes les lignes.
NB : Les ratios indiqués au sein de la colonne E du présent onglet ("Simulation de répartition des profils") permettent de réaliser une simulation indispensable à la comparaison des offres. Cette simulation de répartition n'est pas contractuelle et ne vise en aucun cas à contraindre l'organisation proposée par le soumissionnaire pour réaliser la prestation correspondante. </t>
    </r>
  </si>
  <si>
    <t>Directeur de projet</t>
  </si>
  <si>
    <t>Directeur  de projet</t>
  </si>
  <si>
    <t>TRC-COU-HOR</t>
  </si>
  <si>
    <t>Horodatage qualifié d'un courrier de réclamation traité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</si>
</sst>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6" formatCode="#,##0\ &quot;€&quot;;[Red]\-#,##0\ &quot;€&quot;"/>
    <numFmt numFmtId="8" formatCode="#,##0.00\ &quot;€&quot;;[Red]\-#,##0.00\ &quot;€&quot;"/>
    <numFmt numFmtId="44" formatCode="_-* #,##0.00\ &quot;€&quot;_-;\-* #,##0.00\ &quot;€&quot;_-;_-* &quot;-&quot;??\ &quot;€&quot;_-;_-@_-"/>
    <numFmt numFmtId="164" formatCode="_-* #,##0.00\ _€_-;\-* #,##0.00\ _€_-;_-* &quot;-&quot;??\ _€_-;_-@_-"/>
    <numFmt numFmtId="165" formatCode="0.0"/>
    <numFmt numFmtId="166" formatCode="#,##0.00\ &quot;€&quot;"/>
    <numFmt numFmtId="167" formatCode="0.000"/>
  </numFmts>
  <fonts count="27">
    <font>
      <sz val="11"/>
      <color theme="1"/>
      <name val="Calibri"/>
      <scheme val="minor"/>
    </font>
    <font>
      <sz val="11"/>
      <color theme="1"/>
      <name val="Calibri"/>
      <family val="2"/>
      <scheme val="minor"/>
    </font>
    <font>
      <sz val="11"/>
      <color rgb="FF9C0006"/>
      <name val="Calibri"/>
      <scheme val="minor"/>
    </font>
    <font>
      <sz val="11"/>
      <name val="Calibri"/>
    </font>
    <font>
      <sz val="10"/>
      <name val="Arial"/>
    </font>
    <font>
      <b/>
      <sz val="11"/>
      <color theme="1"/>
      <name val="Calibri"/>
      <scheme val="minor"/>
    </font>
    <font>
      <b/>
      <sz val="12"/>
      <name val="Arial"/>
    </font>
    <font>
      <sz val="11"/>
      <name val="Arial"/>
    </font>
    <font>
      <sz val="11"/>
      <color theme="1"/>
      <name val="Times New Roman"/>
    </font>
    <font>
      <b/>
      <i/>
      <sz val="11"/>
      <name val="Calibri"/>
      <scheme val="minor"/>
    </font>
    <font>
      <b/>
      <sz val="11"/>
      <name val="Calibri"/>
      <scheme val="minor"/>
    </font>
    <font>
      <b/>
      <sz val="10"/>
      <color rgb="FFC00000"/>
      <name val="Arial"/>
    </font>
    <font>
      <b/>
      <sz val="10"/>
      <name val="Arial"/>
    </font>
    <font>
      <u/>
      <sz val="11"/>
      <color theme="10"/>
      <name val="Calibri"/>
    </font>
    <font>
      <u/>
      <sz val="11"/>
      <color rgb="FF0563C1"/>
      <name val="Calibri"/>
    </font>
    <font>
      <u/>
      <sz val="10"/>
      <color theme="10"/>
      <name val="Calibri"/>
    </font>
    <font>
      <sz val="10"/>
      <color indexed="2"/>
      <name val="Arial"/>
    </font>
    <font>
      <b/>
      <sz val="10"/>
      <color indexed="2"/>
      <name val="Arial"/>
    </font>
    <font>
      <sz val="11"/>
      <color theme="1"/>
      <name val="Calibri"/>
      <scheme val="minor"/>
    </font>
    <font>
      <sz val="11"/>
      <color indexed="2"/>
      <name val="Calibri"/>
      <scheme val="minor"/>
    </font>
    <font>
      <b/>
      <u/>
      <sz val="10"/>
      <name val="Arial"/>
    </font>
    <font>
      <b/>
      <sz val="10"/>
      <name val="Arial"/>
      <family val="2"/>
    </font>
    <font>
      <sz val="10"/>
      <name val="Arial"/>
      <family val="2"/>
    </font>
    <font>
      <sz val="11"/>
      <name val="Arial"/>
      <family val="2"/>
    </font>
    <font>
      <sz val="11"/>
      <name val="Calibri"/>
      <family val="2"/>
      <scheme val="minor"/>
    </font>
    <font>
      <b/>
      <sz val="11"/>
      <name val="Calibri"/>
      <family val="2"/>
      <scheme val="minor"/>
    </font>
    <font>
      <sz val="10"/>
      <name val="Calibri"/>
      <family val="2"/>
      <scheme val="minor"/>
    </font>
  </fonts>
  <fills count="18">
    <fill>
      <patternFill patternType="none"/>
    </fill>
    <fill>
      <patternFill patternType="gray125"/>
    </fill>
    <fill>
      <patternFill patternType="solid">
        <fgColor rgb="FFFFC7CE"/>
        <bgColor rgb="FFFFC7CE"/>
      </patternFill>
    </fill>
    <fill>
      <patternFill patternType="solid">
        <fgColor theme="9" tint="0.59999389629810485"/>
        <bgColor indexed="65"/>
      </patternFill>
    </fill>
    <fill>
      <patternFill patternType="solid">
        <fgColor theme="4" tint="0.59999389629810485"/>
        <bgColor indexed="65"/>
      </patternFill>
    </fill>
    <fill>
      <patternFill patternType="solid">
        <fgColor theme="7" tint="0.59999389629810485"/>
        <bgColor indexed="65"/>
      </patternFill>
    </fill>
    <fill>
      <patternFill patternType="solid">
        <fgColor theme="5" tint="0.59999389629810485"/>
        <bgColor indexed="65"/>
      </patternFill>
    </fill>
    <fill>
      <patternFill patternType="solid">
        <fgColor theme="5" tint="0.79998168889431442"/>
        <bgColor theme="5" tint="0.79998168889431442"/>
      </patternFill>
    </fill>
    <fill>
      <patternFill patternType="solid">
        <fgColor theme="9" tint="0.79998168889431442"/>
        <bgColor indexed="65"/>
      </patternFill>
    </fill>
    <fill>
      <patternFill patternType="solid">
        <fgColor theme="0"/>
        <bgColor indexed="5"/>
      </patternFill>
    </fill>
    <fill>
      <patternFill patternType="solid">
        <fgColor indexed="5"/>
      </patternFill>
    </fill>
    <fill>
      <patternFill patternType="solid">
        <fgColor theme="4" tint="0.79998168889431442"/>
        <bgColor indexed="65"/>
      </patternFill>
    </fill>
    <fill>
      <patternFill patternType="solid">
        <fgColor theme="4" tint="0.79998168889431442"/>
        <bgColor theme="4" tint="0.79998168889431442"/>
      </patternFill>
    </fill>
    <fill>
      <patternFill patternType="solid">
        <fgColor rgb="FFDDEBF7"/>
        <bgColor rgb="FFDDEBF7"/>
      </patternFill>
    </fill>
    <fill>
      <patternFill patternType="solid">
        <fgColor theme="0" tint="-0.249977111117893"/>
        <bgColor indexed="65"/>
      </patternFill>
    </fill>
    <fill>
      <patternFill patternType="solid">
        <fgColor indexed="22"/>
        <bgColor indexed="31"/>
      </patternFill>
    </fill>
    <fill>
      <patternFill patternType="solid">
        <fgColor indexed="22"/>
        <bgColor indexed="22"/>
      </patternFill>
    </fill>
    <fill>
      <patternFill patternType="solid">
        <fgColor indexed="5"/>
        <bgColor indexed="5"/>
      </patternFill>
    </fill>
  </fills>
  <borders count="7">
    <border>
      <left/>
      <right/>
      <top/>
      <bottom/>
      <diagonal/>
    </border>
    <border>
      <left style="medium">
        <color indexed="22"/>
      </left>
      <right/>
      <top style="medium">
        <color indexed="22"/>
      </top>
      <bottom style="medium">
        <color indexed="22"/>
      </bottom>
      <diagonal/>
    </border>
    <border>
      <left style="medium">
        <color indexed="22"/>
      </left>
      <right style="medium">
        <color indexed="22"/>
      </right>
      <top style="medium">
        <color indexed="22"/>
      </top>
      <bottom style="medium">
        <color indexed="22"/>
      </bottom>
      <diagonal/>
    </border>
    <border>
      <left style="medium">
        <color indexed="22"/>
      </left>
      <right style="medium">
        <color indexed="22"/>
      </right>
      <top/>
      <bottom style="medium">
        <color indexed="22"/>
      </bottom>
      <diagonal/>
    </border>
    <border>
      <left/>
      <right style="medium">
        <color indexed="22"/>
      </right>
      <top/>
      <bottom style="medium">
        <color indexed="22"/>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45">
    <xf numFmtId="0" fontId="0" fillId="0" borderId="0"/>
    <xf numFmtId="0" fontId="2" fillId="2" borderId="0" applyNumberFormat="0" applyBorder="0" applyProtection="0"/>
    <xf numFmtId="164" fontId="18" fillId="0" borderId="0" applyFont="0" applyFill="0" applyBorder="0" applyProtection="0"/>
    <xf numFmtId="164" fontId="18" fillId="0" borderId="0" applyFont="0" applyFill="0" applyBorder="0" applyProtection="0"/>
    <xf numFmtId="164" fontId="18" fillId="0" borderId="0" applyFont="0" applyFill="0" applyBorder="0" applyProtection="0"/>
    <xf numFmtId="164" fontId="18" fillId="0" borderId="0" applyFont="0" applyFill="0" applyBorder="0" applyProtection="0"/>
    <xf numFmtId="164" fontId="18" fillId="0" borderId="0" applyFont="0" applyFill="0" applyBorder="0" applyProtection="0"/>
    <xf numFmtId="44" fontId="18" fillId="0" borderId="0" applyFont="0" applyFill="0" applyBorder="0" applyProtection="0"/>
    <xf numFmtId="44" fontId="18" fillId="0" borderId="0" applyFont="0" applyFill="0" applyBorder="0" applyProtection="0"/>
    <xf numFmtId="44" fontId="18" fillId="0" borderId="0" applyFont="0" applyFill="0" applyBorder="0" applyProtection="0"/>
    <xf numFmtId="44" fontId="18" fillId="0" borderId="0" applyFont="0" applyFill="0" applyBorder="0" applyProtection="0"/>
    <xf numFmtId="44" fontId="18" fillId="0" borderId="0" applyFont="0" applyFill="0" applyBorder="0" applyProtection="0"/>
    <xf numFmtId="44" fontId="18" fillId="0" borderId="0" applyFont="0" applyFill="0" applyBorder="0" applyProtection="0"/>
    <xf numFmtId="44" fontId="18" fillId="0" borderId="0" applyFont="0" applyFill="0" applyBorder="0" applyProtection="0"/>
    <xf numFmtId="0" fontId="3" fillId="0" borderId="0"/>
    <xf numFmtId="0" fontId="3" fillId="0" borderId="0"/>
    <xf numFmtId="0" fontId="3" fillId="0" borderId="0"/>
    <xf numFmtId="0" fontId="4" fillId="0" borderId="0"/>
    <xf numFmtId="0" fontId="18" fillId="0" borderId="0"/>
    <xf numFmtId="0" fontId="18" fillId="0" borderId="0"/>
    <xf numFmtId="0" fontId="1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xf numFmtId="0" fontId="18" fillId="0" borderId="0"/>
    <xf numFmtId="0" fontId="18" fillId="0" borderId="0"/>
    <xf numFmtId="0" fontId="18" fillId="0" borderId="0"/>
    <xf numFmtId="0" fontId="18" fillId="0" borderId="0"/>
    <xf numFmtId="0" fontId="18" fillId="0" borderId="0"/>
    <xf numFmtId="9" fontId="18" fillId="0" borderId="0" applyFont="0" applyFill="0" applyBorder="0" applyProtection="0"/>
    <xf numFmtId="9" fontId="18" fillId="0" borderId="0" applyFont="0" applyFill="0" applyBorder="0" applyProtection="0"/>
    <xf numFmtId="9" fontId="18" fillId="0" borderId="0" applyFont="0" applyFill="0" applyBorder="0" applyProtection="0"/>
    <xf numFmtId="9" fontId="18" fillId="0" borderId="0" applyFont="0" applyFill="0" applyBorder="0" applyProtection="0"/>
    <xf numFmtId="9" fontId="18" fillId="0" borderId="0" applyFont="0" applyFill="0" applyBorder="0" applyProtection="0"/>
    <xf numFmtId="9" fontId="18" fillId="0" borderId="0" applyFont="0" applyFill="0" applyBorder="0" applyProtection="0"/>
    <xf numFmtId="9" fontId="18" fillId="0" borderId="0" applyFont="0" applyFill="0" applyBorder="0" applyProtection="0"/>
    <xf numFmtId="9" fontId="18" fillId="0" borderId="0" applyFont="0" applyFill="0" applyBorder="0" applyProtection="0"/>
    <xf numFmtId="9" fontId="18" fillId="0" borderId="0" applyFont="0" applyFill="0" applyBorder="0" applyProtection="0"/>
    <xf numFmtId="0" fontId="3" fillId="0" borderId="0"/>
    <xf numFmtId="0" fontId="3" fillId="0" borderId="0"/>
  </cellStyleXfs>
  <cellXfs count="84">
    <xf numFmtId="0" fontId="0" fillId="0" borderId="0" xfId="0"/>
    <xf numFmtId="0" fontId="18" fillId="0" borderId="0" xfId="18"/>
    <xf numFmtId="0" fontId="18" fillId="0" borderId="0" xfId="18" applyAlignment="1">
      <alignment wrapText="1"/>
    </xf>
    <xf numFmtId="0" fontId="5" fillId="3" borderId="0" xfId="18" applyFont="1" applyFill="1"/>
    <xf numFmtId="0" fontId="18" fillId="3" borderId="0" xfId="18" applyFill="1"/>
    <xf numFmtId="0" fontId="5" fillId="4" borderId="0" xfId="18" applyFont="1" applyFill="1"/>
    <xf numFmtId="0" fontId="18" fillId="4" borderId="0" xfId="18" applyFill="1"/>
    <xf numFmtId="0" fontId="18" fillId="0" borderId="0" xfId="18" applyAlignment="1">
      <alignment vertical="top" wrapText="1"/>
    </xf>
    <xf numFmtId="0" fontId="5" fillId="0" borderId="0" xfId="18" applyFont="1" applyAlignment="1">
      <alignment vertical="top" wrapText="1"/>
    </xf>
    <xf numFmtId="0" fontId="5" fillId="5" borderId="0" xfId="18" applyFont="1" applyFill="1" applyAlignment="1">
      <alignment vertical="top"/>
    </xf>
    <xf numFmtId="0" fontId="18" fillId="5" borderId="0" xfId="18" applyFill="1"/>
    <xf numFmtId="0" fontId="5" fillId="6" borderId="0" xfId="18" applyFont="1" applyFill="1"/>
    <xf numFmtId="0" fontId="18" fillId="6" borderId="0" xfId="18" applyFill="1"/>
    <xf numFmtId="0" fontId="0" fillId="0" borderId="0" xfId="0"/>
    <xf numFmtId="0" fontId="0" fillId="0" borderId="0" xfId="0" applyAlignment="1">
      <alignment horizontal="left"/>
    </xf>
    <xf numFmtId="0" fontId="6" fillId="7" borderId="1" xfId="14" applyFont="1" applyFill="1" applyBorder="1" applyAlignment="1">
      <alignment horizontal="center" vertical="center" wrapText="1"/>
    </xf>
    <xf numFmtId="0" fontId="6" fillId="7" borderId="1" xfId="14" applyFont="1" applyFill="1" applyBorder="1" applyAlignment="1">
      <alignment horizontal="left" vertical="center" wrapText="1"/>
    </xf>
    <xf numFmtId="0" fontId="6" fillId="7" borderId="2" xfId="14" applyFont="1" applyFill="1" applyBorder="1" applyAlignment="1">
      <alignment horizontal="center" vertical="center" wrapText="1"/>
    </xf>
    <xf numFmtId="49" fontId="7" fillId="8" borderId="3" xfId="14" applyNumberFormat="1" applyFont="1" applyFill="1" applyBorder="1" applyAlignment="1">
      <alignment horizontal="left" vertical="center"/>
    </xf>
    <xf numFmtId="6" fontId="7" fillId="0" borderId="3" xfId="14" applyNumberFormat="1" applyFont="1" applyBorder="1" applyAlignment="1">
      <alignment horizontal="left" vertical="center" wrapText="1"/>
    </xf>
    <xf numFmtId="6" fontId="7" fillId="0" borderId="3" xfId="16" applyNumberFormat="1" applyFont="1" applyBorder="1" applyAlignment="1" applyProtection="1">
      <alignment horizontal="left" vertical="center" wrapText="1"/>
    </xf>
    <xf numFmtId="6" fontId="7" fillId="0" borderId="3" xfId="16" applyNumberFormat="1" applyFont="1" applyBorder="1" applyAlignment="1">
      <alignment horizontal="left" vertical="center" wrapText="1"/>
    </xf>
    <xf numFmtId="8" fontId="7" fillId="9" borderId="3" xfId="14" applyNumberFormat="1" applyFont="1" applyFill="1" applyBorder="1" applyAlignment="1">
      <alignment horizontal="center" vertical="center" wrapText="1"/>
    </xf>
    <xf numFmtId="8" fontId="7" fillId="10" borderId="3" xfId="14" applyNumberFormat="1" applyFont="1" applyFill="1" applyBorder="1" applyAlignment="1">
      <alignment horizontal="right" vertical="center" wrapText="1"/>
    </xf>
    <xf numFmtId="9" fontId="7" fillId="11" borderId="3" xfId="34" applyNumberFormat="1" applyFont="1" applyFill="1" applyBorder="1" applyAlignment="1">
      <alignment horizontal="center" vertical="center" wrapText="1"/>
    </xf>
    <xf numFmtId="8" fontId="7" fillId="0" borderId="3" xfId="14" applyNumberFormat="1" applyFont="1" applyBorder="1" applyAlignment="1">
      <alignment horizontal="right" vertical="center" wrapText="1"/>
    </xf>
    <xf numFmtId="44" fontId="7" fillId="0" borderId="3" xfId="14" applyNumberFormat="1" applyFont="1" applyBorder="1" applyAlignment="1">
      <alignment horizontal="right" vertical="center" wrapText="1"/>
    </xf>
    <xf numFmtId="0" fontId="3" fillId="0" borderId="0" xfId="14" applyFont="1"/>
    <xf numFmtId="165" fontId="3" fillId="0" borderId="0" xfId="14" applyNumberFormat="1" applyFont="1"/>
    <xf numFmtId="166" fontId="3" fillId="0" borderId="0" xfId="14" applyNumberFormat="1" applyFont="1"/>
    <xf numFmtId="165" fontId="6" fillId="7" borderId="2" xfId="14" applyNumberFormat="1" applyFont="1" applyFill="1" applyBorder="1" applyAlignment="1">
      <alignment horizontal="center" vertical="center" wrapText="1"/>
    </xf>
    <xf numFmtId="166" fontId="6" fillId="7" borderId="2" xfId="14" applyNumberFormat="1" applyFont="1" applyFill="1" applyBorder="1" applyAlignment="1">
      <alignment horizontal="center" vertical="center" wrapText="1"/>
    </xf>
    <xf numFmtId="49" fontId="7" fillId="8" borderId="3" xfId="14" applyNumberFormat="1" applyFont="1" applyFill="1" applyBorder="1" applyAlignment="1">
      <alignment vertical="center"/>
    </xf>
    <xf numFmtId="6" fontId="7" fillId="0" borderId="3" xfId="14" applyNumberFormat="1" applyFont="1" applyBorder="1" applyAlignment="1">
      <alignment horizontal="left" vertical="center" wrapText="1" indent="1"/>
    </xf>
    <xf numFmtId="6" fontId="7" fillId="0" borderId="3" xfId="14" applyNumberFormat="1" applyFont="1" applyBorder="1" applyAlignment="1">
      <alignment horizontal="left" vertical="center" indent="1"/>
    </xf>
    <xf numFmtId="8" fontId="7" fillId="12" borderId="3" xfId="14" applyNumberFormat="1" applyFont="1" applyFill="1" applyBorder="1" applyAlignment="1">
      <alignment horizontal="right" vertical="center" wrapText="1"/>
    </xf>
    <xf numFmtId="3" fontId="7" fillId="0" borderId="3" xfId="14" applyNumberFormat="1" applyFont="1" applyBorder="1" applyAlignment="1">
      <alignment horizontal="center" vertical="center" wrapText="1"/>
    </xf>
    <xf numFmtId="44" fontId="7" fillId="0" borderId="3" xfId="7" applyNumberFormat="1" applyFont="1" applyBorder="1" applyAlignment="1">
      <alignment horizontal="center" vertical="center" wrapText="1"/>
    </xf>
    <xf numFmtId="44" fontId="7" fillId="0" borderId="4" xfId="7" applyNumberFormat="1" applyFont="1" applyBorder="1" applyAlignment="1">
      <alignment horizontal="center" vertical="center" wrapText="1"/>
    </xf>
    <xf numFmtId="9" fontId="7" fillId="13" borderId="4" xfId="34" applyNumberFormat="1" applyFont="1" applyFill="1" applyBorder="1" applyAlignment="1">
      <alignment horizontal="center" vertical="center" wrapText="1"/>
    </xf>
    <xf numFmtId="8" fontId="7" fillId="0" borderId="4" xfId="14" applyNumberFormat="1" applyFont="1" applyBorder="1" applyAlignment="1">
      <alignment horizontal="right" vertical="center" wrapText="1"/>
    </xf>
    <xf numFmtId="0" fontId="8" fillId="0" borderId="0" xfId="0" applyFont="1"/>
    <xf numFmtId="165" fontId="9" fillId="0" borderId="0" xfId="14" applyNumberFormat="1" applyFont="1" applyAlignment="1">
      <alignment horizontal="right"/>
    </xf>
    <xf numFmtId="165" fontId="10" fillId="0" borderId="0" xfId="7" applyNumberFormat="1" applyFont="1" applyAlignment="1">
      <alignment horizontal="center" vertical="center" wrapText="1"/>
    </xf>
    <xf numFmtId="44" fontId="10" fillId="0" borderId="0" xfId="7" applyNumberFormat="1" applyFont="1" applyAlignment="1">
      <alignment horizontal="center" vertical="center" wrapText="1"/>
    </xf>
    <xf numFmtId="0" fontId="10" fillId="0" borderId="0" xfId="14" applyFont="1"/>
    <xf numFmtId="0" fontId="4" fillId="0" borderId="0" xfId="26" applyFont="1"/>
    <xf numFmtId="0" fontId="12" fillId="15" borderId="6" xfId="44" applyFont="1" applyFill="1" applyBorder="1" applyAlignment="1">
      <alignment horizontal="center" vertical="center" wrapText="1"/>
    </xf>
    <xf numFmtId="0" fontId="12" fillId="16" borderId="6" xfId="44" applyFont="1" applyFill="1" applyBorder="1" applyAlignment="1">
      <alignment horizontal="center" vertical="center" wrapText="1"/>
    </xf>
    <xf numFmtId="1" fontId="12" fillId="14" borderId="6" xfId="26" applyNumberFormat="1" applyFont="1" applyFill="1" applyBorder="1" applyAlignment="1">
      <alignment horizontal="center" vertical="center" wrapText="1"/>
    </xf>
    <xf numFmtId="0" fontId="4" fillId="0" borderId="6" xfId="26" applyFont="1" applyBorder="1" applyAlignment="1">
      <alignment horizontal="left" vertical="center" wrapText="1"/>
    </xf>
    <xf numFmtId="166" fontId="4" fillId="17" borderId="6" xfId="23" applyNumberFormat="1" applyFont="1" applyFill="1" applyBorder="1" applyAlignment="1" applyProtection="1">
      <alignment vertical="center" wrapText="1"/>
      <protection locked="0"/>
    </xf>
    <xf numFmtId="166" fontId="4" fillId="0" borderId="6" xfId="24" applyNumberFormat="1" applyFont="1" applyBorder="1" applyAlignment="1">
      <alignment vertical="center" wrapText="1"/>
    </xf>
    <xf numFmtId="10" fontId="4" fillId="0" borderId="6" xfId="42" applyNumberFormat="1" applyFont="1" applyBorder="1" applyAlignment="1">
      <alignment horizontal="right" vertical="center"/>
    </xf>
    <xf numFmtId="0" fontId="13" fillId="0" borderId="6" xfId="26" applyFont="1" applyBorder="1" applyAlignment="1">
      <alignment horizontal="left" vertical="center" wrapText="1"/>
    </xf>
    <xf numFmtId="0" fontId="14" fillId="0" borderId="6" xfId="26" applyFont="1" applyBorder="1" applyAlignment="1">
      <alignment horizontal="left" vertical="center" wrapText="1"/>
    </xf>
    <xf numFmtId="0" fontId="15" fillId="0" borderId="6" xfId="26" applyFont="1" applyBorder="1" applyAlignment="1">
      <alignment horizontal="left" vertical="center" wrapText="1"/>
    </xf>
    <xf numFmtId="10" fontId="4" fillId="0" borderId="0" xfId="26" applyNumberFormat="1" applyFont="1"/>
    <xf numFmtId="0" fontId="16" fillId="0" borderId="0" xfId="26" applyFont="1"/>
    <xf numFmtId="0" fontId="4" fillId="0" borderId="0" xfId="26" applyFont="1" applyAlignment="1">
      <alignment vertical="center"/>
    </xf>
    <xf numFmtId="0" fontId="4" fillId="0" borderId="6" xfId="26" applyFont="1" applyBorder="1" applyAlignment="1">
      <alignment vertical="center" wrapText="1"/>
    </xf>
    <xf numFmtId="10" fontId="4" fillId="0" borderId="6" xfId="42" applyNumberFormat="1" applyFont="1" applyBorder="1" applyAlignment="1">
      <alignment vertical="center"/>
    </xf>
    <xf numFmtId="0" fontId="13" fillId="0" borderId="6" xfId="26" applyFont="1" applyBorder="1" applyAlignment="1">
      <alignment vertical="center" wrapText="1"/>
    </xf>
    <xf numFmtId="167" fontId="4" fillId="0" borderId="0" xfId="26" applyNumberFormat="1" applyFont="1" applyAlignment="1">
      <alignment vertical="center"/>
    </xf>
    <xf numFmtId="166" fontId="4" fillId="0" borderId="0" xfId="24" applyNumberFormat="1" applyFont="1" applyAlignment="1">
      <alignment vertical="center" wrapText="1"/>
    </xf>
    <xf numFmtId="0" fontId="4" fillId="0" borderId="0" xfId="24" applyFont="1"/>
    <xf numFmtId="10" fontId="4" fillId="0" borderId="0" xfId="42" applyNumberFormat="1" applyFont="1"/>
    <xf numFmtId="44" fontId="17" fillId="0" borderId="0" xfId="26" applyNumberFormat="1" applyFont="1"/>
    <xf numFmtId="167" fontId="4" fillId="0" borderId="0" xfId="26" applyNumberFormat="1" applyFont="1"/>
    <xf numFmtId="0" fontId="0" fillId="0" borderId="0" xfId="18" applyFont="1" applyAlignment="1">
      <alignment wrapText="1"/>
    </xf>
    <xf numFmtId="6" fontId="7" fillId="0" borderId="3" xfId="14" applyNumberFormat="1" applyFont="1" applyBorder="1" applyAlignment="1">
      <alignment horizontal="center" vertical="center"/>
    </xf>
    <xf numFmtId="0" fontId="1" fillId="0" borderId="0" xfId="18" applyFont="1"/>
    <xf numFmtId="0" fontId="22" fillId="0" borderId="0" xfId="26" applyFont="1" applyAlignment="1">
      <alignment vertical="center"/>
    </xf>
    <xf numFmtId="6" fontId="23" fillId="0" borderId="3" xfId="16" applyNumberFormat="1" applyFont="1" applyBorder="1" applyAlignment="1" applyProtection="1">
      <alignment horizontal="left" vertical="center" wrapText="1"/>
    </xf>
    <xf numFmtId="0" fontId="24" fillId="0" borderId="0" xfId="18" applyFont="1" applyAlignment="1">
      <alignment wrapText="1"/>
    </xf>
    <xf numFmtId="0" fontId="25" fillId="0" borderId="0" xfId="18" applyFont="1" applyAlignment="1">
      <alignment vertical="top" wrapText="1"/>
    </xf>
    <xf numFmtId="0" fontId="24" fillId="0" borderId="0" xfId="20" applyFont="1" applyAlignment="1">
      <alignment wrapText="1"/>
    </xf>
    <xf numFmtId="0" fontId="11" fillId="0" borderId="0" xfId="26" applyFont="1"/>
    <xf numFmtId="0" fontId="21" fillId="0" borderId="0" xfId="26" applyFont="1" applyAlignment="1">
      <alignment horizontal="left" vertical="top" wrapText="1"/>
    </xf>
    <xf numFmtId="0" fontId="26" fillId="0" borderId="0" xfId="33" applyFont="1"/>
    <xf numFmtId="0" fontId="12" fillId="14" borderId="5" xfId="26" applyFont="1" applyFill="1" applyBorder="1" applyAlignment="1">
      <alignment horizontal="center"/>
    </xf>
    <xf numFmtId="44" fontId="12" fillId="0" borderId="6" xfId="13" applyNumberFormat="1" applyFont="1" applyBorder="1" applyAlignment="1">
      <alignment horizontal="center" vertical="center"/>
    </xf>
    <xf numFmtId="44" fontId="12" fillId="0" borderId="6" xfId="13" applyNumberFormat="1" applyFont="1" applyBorder="1" applyAlignment="1">
      <alignment vertical="center"/>
    </xf>
    <xf numFmtId="0" fontId="12" fillId="14" borderId="6" xfId="26" applyFont="1" applyFill="1" applyBorder="1" applyAlignment="1">
      <alignment horizontal="center"/>
    </xf>
  </cellXfs>
  <cellStyles count="45">
    <cellStyle name="Insatisfaisant 2" xfId="1"/>
    <cellStyle name="Milliers 2" xfId="2"/>
    <cellStyle name="Milliers 2 2" xfId="3"/>
    <cellStyle name="Milliers 2 3" xfId="4"/>
    <cellStyle name="Milliers 2 4" xfId="5"/>
    <cellStyle name="Milliers 3" xfId="6"/>
    <cellStyle name="Monétaire" xfId="7" builtinId="4"/>
    <cellStyle name="Monétaire 2" xfId="8"/>
    <cellStyle name="Monétaire 2 2" xfId="9"/>
    <cellStyle name="Monétaire 2 3" xfId="10"/>
    <cellStyle name="Monétaire 3" xfId="11"/>
    <cellStyle name="Monétaire 4" xfId="12"/>
    <cellStyle name="Monétaire 5" xfId="13"/>
    <cellStyle name="Normal" xfId="0" builtinId="0"/>
    <cellStyle name="Normal 2" xfId="14"/>
    <cellStyle name="Normal 2 2" xfId="15"/>
    <cellStyle name="Normal 2 3" xfId="16"/>
    <cellStyle name="Normal 3" xfId="17"/>
    <cellStyle name="Normal 3 2" xfId="18"/>
    <cellStyle name="Normal 3 2 2" xfId="19"/>
    <cellStyle name="Normal 3 2 3" xfId="20"/>
    <cellStyle name="Normal 4" xfId="21"/>
    <cellStyle name="Normal 4 2" xfId="22"/>
    <cellStyle name="Normal 4 2 2" xfId="23"/>
    <cellStyle name="Normal 4 2 3" xfId="24"/>
    <cellStyle name="Normal 4 2 3 2" xfId="25"/>
    <cellStyle name="Normal 4 3" xfId="26"/>
    <cellStyle name="Normal 4 3 2" xfId="27"/>
    <cellStyle name="Normal 5" xfId="28"/>
    <cellStyle name="Normal 5 2" xfId="29"/>
    <cellStyle name="Normal 5 3" xfId="30"/>
    <cellStyle name="Normal 5 4" xfId="31"/>
    <cellStyle name="Normal 6" xfId="32"/>
    <cellStyle name="Normal 7" xfId="33"/>
    <cellStyle name="Pourcentage" xfId="34" builtinId="5"/>
    <cellStyle name="Pourcentage 2" xfId="35"/>
    <cellStyle name="Pourcentage 2 2" xfId="36"/>
    <cellStyle name="Pourcentage 2 3" xfId="37"/>
    <cellStyle name="Pourcentage 2 4" xfId="38"/>
    <cellStyle name="Pourcentage 3" xfId="39"/>
    <cellStyle name="Pourcentage 4" xfId="40"/>
    <cellStyle name="Pourcentage 5" xfId="41"/>
    <cellStyle name="Pourcentage 6" xfId="42"/>
    <cellStyle name="Texte explicatif 2" xfId="43"/>
    <cellStyle name="Texte explicatif 2 2" xfId="44"/>
  </cellStyles>
  <dxfs count="0"/>
  <tableStyles count="0" defaultTableStyle="TableStyleMedium2"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opiiec.fr/metiers/83061-specialiste-systemes-reseaux-et-securite" TargetMode="External"/><Relationship Id="rId3" Type="http://schemas.openxmlformats.org/officeDocument/2006/relationships/hyperlink" Target="https://www.opiiec.fr/metiers/83052-chef-de-projet" TargetMode="External"/><Relationship Id="rId7" Type="http://schemas.openxmlformats.org/officeDocument/2006/relationships/hyperlink" Target="https://www.opiiec.fr/metiers/83061-specialiste-systemes-reseaux-et-securite" TargetMode="External"/><Relationship Id="rId12" Type="http://schemas.openxmlformats.org/officeDocument/2006/relationships/printerSettings" Target="../printerSettings/printerSettings4.bin"/><Relationship Id="rId2" Type="http://schemas.openxmlformats.org/officeDocument/2006/relationships/hyperlink" Target="https://www.opiiec.fr/metiers/83047-coordinateur-de-projet" TargetMode="External"/><Relationship Id="rId1" Type="http://schemas.openxmlformats.org/officeDocument/2006/relationships/hyperlink" Target="https://www.opiiec.fr/metiers/83051-directeur-de-projet" TargetMode="External"/><Relationship Id="rId6" Type="http://schemas.openxmlformats.org/officeDocument/2006/relationships/hyperlink" Target="https://www.opiiec.fr/metiers/83057-developpeur-applications" TargetMode="External"/><Relationship Id="rId11" Type="http://schemas.openxmlformats.org/officeDocument/2006/relationships/hyperlink" Target="https://www.opiiec.fr/metiers/83069-expert-en-intelligence-artificielle" TargetMode="External"/><Relationship Id="rId5" Type="http://schemas.openxmlformats.org/officeDocument/2006/relationships/hyperlink" Target="https://www.opiiec.fr/metiers/83057-developpeur-applications" TargetMode="External"/><Relationship Id="rId10" Type="http://schemas.openxmlformats.org/officeDocument/2006/relationships/hyperlink" Target="https://www.opiiec.fr/metiers/82983-data-scientist" TargetMode="External"/><Relationship Id="rId4" Type="http://schemas.openxmlformats.org/officeDocument/2006/relationships/hyperlink" Target="https://www.opiiec.fr/metiers/83055-consultant-architecte-technique" TargetMode="External"/><Relationship Id="rId9" Type="http://schemas.openxmlformats.org/officeDocument/2006/relationships/hyperlink" Target="https://www.opiiec.fr/metiers/83059-specialiste-test-et-validation"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opiiec.fr/metiers/83059-specialiste-test-et-validation" TargetMode="External"/><Relationship Id="rId1" Type="http://schemas.openxmlformats.org/officeDocument/2006/relationships/hyperlink" Target="https://www.opiiec.fr/metiers/83059-specialiste-test-et-validation"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opiiec.fr/metiers/83052-chef-de-projet" TargetMode="External"/><Relationship Id="rId2" Type="http://schemas.openxmlformats.org/officeDocument/2006/relationships/hyperlink" Target="https://www.opiiec.fr/metiers/83055-consultant-architecte-technique" TargetMode="External"/><Relationship Id="rId1" Type="http://schemas.openxmlformats.org/officeDocument/2006/relationships/hyperlink" Target="https://www.opiiec.fr/metiers/83051-directeur-de-projet" TargetMode="External"/><Relationship Id="rId4"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theme="9" tint="0.59999389629810485"/>
  </sheetPr>
  <dimension ref="A1:C25"/>
  <sheetViews>
    <sheetView tabSelected="1" workbookViewId="0">
      <selection activeCell="C22" sqref="C22"/>
    </sheetView>
  </sheetViews>
  <sheetFormatPr baseColWidth="10" defaultColWidth="11.44140625" defaultRowHeight="14.4"/>
  <cols>
    <col min="1" max="1" width="37" style="1" customWidth="1"/>
    <col min="2" max="2" width="142.5546875" style="2" customWidth="1"/>
    <col min="3" max="3" width="25.77734375" style="1" customWidth="1"/>
    <col min="4" max="4" width="41.77734375" style="1" customWidth="1"/>
    <col min="5" max="5" width="25.21875" style="1" customWidth="1"/>
    <col min="6" max="6" width="31.5546875" style="1" customWidth="1"/>
    <col min="7" max="7" width="25.5546875" style="1" customWidth="1"/>
    <col min="8" max="8" width="34" style="1" customWidth="1"/>
    <col min="9" max="9" width="22.77734375" style="1" customWidth="1"/>
    <col min="10" max="16384" width="11.44140625" style="1"/>
  </cols>
  <sheetData>
    <row r="1" spans="1:3">
      <c r="A1" s="3" t="s">
        <v>0</v>
      </c>
      <c r="B1" s="2" t="s">
        <v>1</v>
      </c>
    </row>
    <row r="2" spans="1:3">
      <c r="A2" s="4"/>
      <c r="B2" s="74" t="s">
        <v>224</v>
      </c>
      <c r="C2" s="71"/>
    </row>
    <row r="3" spans="1:3">
      <c r="A3" s="4"/>
      <c r="B3" s="2" t="s">
        <v>2</v>
      </c>
    </row>
    <row r="4" spans="1:3" ht="28.8">
      <c r="A4" s="4"/>
      <c r="B4" s="2" t="s">
        <v>3</v>
      </c>
    </row>
    <row r="7" spans="1:3">
      <c r="A7" s="5" t="s">
        <v>4</v>
      </c>
      <c r="B7" s="2" t="s">
        <v>5</v>
      </c>
    </row>
    <row r="8" spans="1:3">
      <c r="A8" s="6"/>
      <c r="B8" s="2" t="s">
        <v>6</v>
      </c>
    </row>
    <row r="9" spans="1:3">
      <c r="A9" s="6"/>
      <c r="B9" s="7"/>
    </row>
    <row r="10" spans="1:3" ht="28.8">
      <c r="A10" s="6"/>
      <c r="B10" s="75" t="s">
        <v>225</v>
      </c>
      <c r="C10" s="71"/>
    </row>
    <row r="11" spans="1:3">
      <c r="A11" s="6"/>
      <c r="B11" s="8"/>
    </row>
    <row r="12" spans="1:3">
      <c r="A12" s="6"/>
      <c r="B12" s="8"/>
    </row>
    <row r="13" spans="1:3">
      <c r="A13" s="6"/>
      <c r="B13" s="8"/>
    </row>
    <row r="15" spans="1:3" ht="28.8">
      <c r="A15" s="9" t="s">
        <v>7</v>
      </c>
      <c r="B15" s="69" t="s">
        <v>213</v>
      </c>
    </row>
    <row r="16" spans="1:3" ht="28.8">
      <c r="A16" s="10"/>
      <c r="B16" s="76" t="s">
        <v>226</v>
      </c>
      <c r="C16" s="71"/>
    </row>
    <row r="18" spans="1:3" ht="28.8">
      <c r="A18" s="9" t="s">
        <v>8</v>
      </c>
      <c r="B18" s="69" t="s">
        <v>214</v>
      </c>
    </row>
    <row r="19" spans="1:3" ht="28.8">
      <c r="A19" s="10"/>
      <c r="B19" s="76" t="s">
        <v>227</v>
      </c>
      <c r="C19" s="71"/>
    </row>
    <row r="21" spans="1:3" ht="28.8">
      <c r="A21" s="9" t="s">
        <v>9</v>
      </c>
      <c r="B21" s="69" t="s">
        <v>214</v>
      </c>
    </row>
    <row r="22" spans="1:3" ht="43.2">
      <c r="A22" s="10"/>
      <c r="B22" s="76" t="s">
        <v>223</v>
      </c>
      <c r="C22" s="71"/>
    </row>
    <row r="24" spans="1:3">
      <c r="A24" s="11" t="s">
        <v>10</v>
      </c>
      <c r="B24" s="2" t="s">
        <v>11</v>
      </c>
    </row>
    <row r="25" spans="1:3">
      <c r="A25" s="12"/>
    </row>
  </sheetData>
  <pageMargins left="0.70866141732283472" right="0.70866141732283472" top="1.5354330708661419" bottom="0.74803149606299213" header="0.31496062992125984" footer="0.31496062992125984"/>
  <pageSetup paperSize="8" orientation="landscape" r:id="rId1"/>
  <headerFooter>
    <oddHeader>&amp;C&amp;14BPO-AOO-2025-01-  Fourniture de services d’éditique, d’analyse et de traitement des images, de traitement du courrier et d’archivage (CNT 7)
- BORDEREAU DES PRIX-
-DETAIL QUANTITATIF ESTIMATIF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tabColor theme="4" tint="0.59999389629810485"/>
    <pageSetUpPr fitToPage="1"/>
  </sheetPr>
  <dimension ref="A1:I52"/>
  <sheetViews>
    <sheetView zoomScale="130" zoomScaleNormal="130" workbookViewId="0">
      <pane ySplit="1" topLeftCell="A14" activePane="bottomLeft" state="frozen"/>
      <selection activeCell="C29" sqref="C29"/>
      <selection pane="bottomLeft" activeCell="I26" sqref="I26"/>
    </sheetView>
  </sheetViews>
  <sheetFormatPr baseColWidth="10" defaultColWidth="11.44140625" defaultRowHeight="14.4"/>
  <cols>
    <col min="1" max="1" width="16" style="13" customWidth="1"/>
    <col min="2" max="2" width="22.5546875" style="14" customWidth="1"/>
    <col min="3" max="3" width="85.77734375" customWidth="1"/>
    <col min="4" max="4" width="34.5546875" customWidth="1"/>
    <col min="5" max="5" width="21.21875" customWidth="1"/>
    <col min="6" max="6" width="17.21875" customWidth="1"/>
    <col min="7" max="7" width="10.21875" style="13" customWidth="1"/>
    <col min="8" max="8" width="14.21875" bestFit="1" customWidth="1"/>
    <col min="9" max="9" width="19.77734375" customWidth="1"/>
  </cols>
  <sheetData>
    <row r="1" spans="1:9" ht="31.2">
      <c r="A1" s="15" t="s">
        <v>12</v>
      </c>
      <c r="B1" s="16" t="s">
        <v>13</v>
      </c>
      <c r="C1" s="15" t="s">
        <v>14</v>
      </c>
      <c r="D1" s="15" t="s">
        <v>15</v>
      </c>
      <c r="E1" s="15" t="s">
        <v>16</v>
      </c>
      <c r="F1" s="17" t="s">
        <v>17</v>
      </c>
      <c r="G1" s="17" t="s">
        <v>18</v>
      </c>
      <c r="H1" s="17" t="s">
        <v>19</v>
      </c>
      <c r="I1" s="17" t="s">
        <v>20</v>
      </c>
    </row>
    <row r="2" spans="1:9">
      <c r="A2" s="18" t="s">
        <v>21</v>
      </c>
      <c r="B2" s="19" t="s">
        <v>22</v>
      </c>
      <c r="C2" s="20" t="s">
        <v>23</v>
      </c>
      <c r="D2" s="21" t="s">
        <v>24</v>
      </c>
      <c r="E2" s="22" t="s">
        <v>25</v>
      </c>
      <c r="F2" s="23"/>
      <c r="G2" s="24">
        <v>0.2</v>
      </c>
      <c r="H2" s="25">
        <f t="shared" ref="H2:H52" si="0">MROUND(F2*G2,0.01)</f>
        <v>0</v>
      </c>
      <c r="I2" s="25">
        <f t="shared" ref="I2:I52" si="1">MROUND(F2+H2,0.01)</f>
        <v>0</v>
      </c>
    </row>
    <row r="3" spans="1:9">
      <c r="A3" s="18" t="s">
        <v>21</v>
      </c>
      <c r="B3" s="19" t="s">
        <v>26</v>
      </c>
      <c r="C3" s="20" t="s">
        <v>27</v>
      </c>
      <c r="D3" s="21" t="s">
        <v>24</v>
      </c>
      <c r="E3" s="22" t="s">
        <v>25</v>
      </c>
      <c r="F3" s="23"/>
      <c r="G3" s="24">
        <v>0.2</v>
      </c>
      <c r="H3" s="25">
        <f t="shared" si="0"/>
        <v>0</v>
      </c>
      <c r="I3" s="25">
        <f t="shared" si="1"/>
        <v>0</v>
      </c>
    </row>
    <row r="4" spans="1:9" ht="15" thickBot="1">
      <c r="A4" s="18" t="s">
        <v>21</v>
      </c>
      <c r="B4" s="19" t="s">
        <v>28</v>
      </c>
      <c r="C4" s="20" t="s">
        <v>29</v>
      </c>
      <c r="D4" s="21" t="s">
        <v>24</v>
      </c>
      <c r="E4" s="22" t="s">
        <v>25</v>
      </c>
      <c r="F4" s="23"/>
      <c r="G4" s="24">
        <v>0.2</v>
      </c>
      <c r="H4" s="25">
        <f t="shared" si="0"/>
        <v>0</v>
      </c>
      <c r="I4" s="25">
        <f t="shared" si="1"/>
        <v>0</v>
      </c>
    </row>
    <row r="5" spans="1:9" ht="15" thickBot="1">
      <c r="A5" s="18" t="s">
        <v>30</v>
      </c>
      <c r="B5" s="19" t="s">
        <v>31</v>
      </c>
      <c r="C5" s="20" t="s">
        <v>32</v>
      </c>
      <c r="D5" s="21" t="s">
        <v>33</v>
      </c>
      <c r="E5" s="22" t="s">
        <v>219</v>
      </c>
      <c r="F5" s="23"/>
      <c r="G5" s="24">
        <v>0.2</v>
      </c>
      <c r="H5" s="25">
        <f t="shared" si="0"/>
        <v>0</v>
      </c>
      <c r="I5" s="25">
        <f t="shared" si="1"/>
        <v>0</v>
      </c>
    </row>
    <row r="6" spans="1:9" ht="28.5" customHeight="1">
      <c r="A6" s="18" t="s">
        <v>30</v>
      </c>
      <c r="B6" s="19" t="s">
        <v>34</v>
      </c>
      <c r="C6" s="20" t="s">
        <v>218</v>
      </c>
      <c r="D6" s="21" t="s">
        <v>35</v>
      </c>
      <c r="E6" s="22" t="s">
        <v>220</v>
      </c>
      <c r="F6" s="23"/>
      <c r="G6" s="24">
        <v>0.2</v>
      </c>
      <c r="H6" s="25">
        <f t="shared" si="0"/>
        <v>0</v>
      </c>
      <c r="I6" s="25">
        <f t="shared" si="1"/>
        <v>0</v>
      </c>
    </row>
    <row r="7" spans="1:9" ht="31.95" customHeight="1">
      <c r="A7" s="18" t="s">
        <v>36</v>
      </c>
      <c r="B7" s="19" t="s">
        <v>37</v>
      </c>
      <c r="C7" s="20" t="s">
        <v>38</v>
      </c>
      <c r="D7" s="21" t="s">
        <v>39</v>
      </c>
      <c r="E7" s="22" t="s">
        <v>40</v>
      </c>
      <c r="F7" s="23"/>
      <c r="G7" s="24">
        <v>0.2</v>
      </c>
      <c r="H7" s="25">
        <f t="shared" si="0"/>
        <v>0</v>
      </c>
      <c r="I7" s="25">
        <f t="shared" si="1"/>
        <v>0</v>
      </c>
    </row>
    <row r="8" spans="1:9" ht="27.6">
      <c r="A8" s="18" t="s">
        <v>36</v>
      </c>
      <c r="B8" s="19" t="s">
        <v>41</v>
      </c>
      <c r="C8" s="20" t="s">
        <v>42</v>
      </c>
      <c r="D8" s="21" t="s">
        <v>39</v>
      </c>
      <c r="E8" s="22" t="s">
        <v>40</v>
      </c>
      <c r="F8" s="23"/>
      <c r="G8" s="24">
        <v>0.2</v>
      </c>
      <c r="H8" s="25">
        <f t="shared" si="0"/>
        <v>0</v>
      </c>
      <c r="I8" s="25">
        <f t="shared" si="1"/>
        <v>0</v>
      </c>
    </row>
    <row r="9" spans="1:9" ht="27.6">
      <c r="A9" s="18" t="s">
        <v>36</v>
      </c>
      <c r="B9" s="19" t="s">
        <v>43</v>
      </c>
      <c r="C9" s="20" t="s">
        <v>44</v>
      </c>
      <c r="D9" s="21" t="s">
        <v>39</v>
      </c>
      <c r="E9" s="22" t="s">
        <v>40</v>
      </c>
      <c r="F9" s="23"/>
      <c r="G9" s="24">
        <v>0.2</v>
      </c>
      <c r="H9" s="25">
        <f t="shared" si="0"/>
        <v>0</v>
      </c>
      <c r="I9" s="25">
        <f t="shared" si="1"/>
        <v>0</v>
      </c>
    </row>
    <row r="10" spans="1:9">
      <c r="A10" s="18" t="s">
        <v>36</v>
      </c>
      <c r="B10" s="19" t="s">
        <v>45</v>
      </c>
      <c r="C10" s="20" t="s">
        <v>46</v>
      </c>
      <c r="D10" s="21" t="s">
        <v>47</v>
      </c>
      <c r="E10" s="22" t="s">
        <v>40</v>
      </c>
      <c r="F10" s="23"/>
      <c r="G10" s="24">
        <v>0.2</v>
      </c>
      <c r="H10" s="25">
        <f t="shared" si="0"/>
        <v>0</v>
      </c>
      <c r="I10" s="25">
        <f t="shared" si="1"/>
        <v>0</v>
      </c>
    </row>
    <row r="11" spans="1:9" ht="27.6">
      <c r="A11" s="18" t="s">
        <v>36</v>
      </c>
      <c r="B11" s="19" t="s">
        <v>48</v>
      </c>
      <c r="C11" s="20" t="s">
        <v>49</v>
      </c>
      <c r="D11" s="21" t="s">
        <v>50</v>
      </c>
      <c r="E11" s="22" t="s">
        <v>40</v>
      </c>
      <c r="F11" s="23"/>
      <c r="G11" s="24">
        <v>0.2</v>
      </c>
      <c r="H11" s="25">
        <f t="shared" si="0"/>
        <v>0</v>
      </c>
      <c r="I11" s="25">
        <f t="shared" si="1"/>
        <v>0</v>
      </c>
    </row>
    <row r="12" spans="1:9" ht="27.6">
      <c r="A12" s="18" t="s">
        <v>36</v>
      </c>
      <c r="B12" s="19" t="s">
        <v>51</v>
      </c>
      <c r="C12" s="73" t="s">
        <v>52</v>
      </c>
      <c r="D12" s="21" t="s">
        <v>50</v>
      </c>
      <c r="E12" s="22" t="s">
        <v>40</v>
      </c>
      <c r="F12" s="23"/>
      <c r="G12" s="24">
        <v>0.2</v>
      </c>
      <c r="H12" s="25">
        <f t="shared" si="0"/>
        <v>0</v>
      </c>
      <c r="I12" s="25">
        <f t="shared" si="1"/>
        <v>0</v>
      </c>
    </row>
    <row r="13" spans="1:9">
      <c r="A13" s="18" t="s">
        <v>36</v>
      </c>
      <c r="B13" s="19" t="s">
        <v>53</v>
      </c>
      <c r="C13" s="20" t="s">
        <v>54</v>
      </c>
      <c r="D13" s="21" t="s">
        <v>50</v>
      </c>
      <c r="E13" s="22" t="s">
        <v>40</v>
      </c>
      <c r="F13" s="23"/>
      <c r="G13" s="24">
        <v>0.2</v>
      </c>
      <c r="H13" s="25">
        <f t="shared" si="0"/>
        <v>0</v>
      </c>
      <c r="I13" s="25">
        <f t="shared" si="1"/>
        <v>0</v>
      </c>
    </row>
    <row r="14" spans="1:9" ht="27.6">
      <c r="A14" s="18" t="s">
        <v>36</v>
      </c>
      <c r="B14" s="19" t="s">
        <v>55</v>
      </c>
      <c r="C14" s="20" t="s">
        <v>56</v>
      </c>
      <c r="D14" s="21" t="s">
        <v>57</v>
      </c>
      <c r="E14" s="22" t="s">
        <v>40</v>
      </c>
      <c r="F14" s="23"/>
      <c r="G14" s="24">
        <v>0.2</v>
      </c>
      <c r="H14" s="25">
        <f t="shared" si="0"/>
        <v>0</v>
      </c>
      <c r="I14" s="25">
        <f t="shared" si="1"/>
        <v>0</v>
      </c>
    </row>
    <row r="15" spans="1:9" ht="27.6">
      <c r="A15" s="18" t="s">
        <v>36</v>
      </c>
      <c r="B15" s="19" t="s">
        <v>58</v>
      </c>
      <c r="C15" s="20" t="s">
        <v>59</v>
      </c>
      <c r="D15" s="21" t="s">
        <v>50</v>
      </c>
      <c r="E15" s="22" t="s">
        <v>40</v>
      </c>
      <c r="F15" s="23"/>
      <c r="G15" s="24">
        <v>0.2</v>
      </c>
      <c r="H15" s="25">
        <f t="shared" si="0"/>
        <v>0</v>
      </c>
      <c r="I15" s="25">
        <f t="shared" si="1"/>
        <v>0</v>
      </c>
    </row>
    <row r="16" spans="1:9">
      <c r="A16" s="18" t="s">
        <v>60</v>
      </c>
      <c r="B16" s="19" t="s">
        <v>61</v>
      </c>
      <c r="C16" s="20" t="s">
        <v>62</v>
      </c>
      <c r="D16" s="21" t="s">
        <v>63</v>
      </c>
      <c r="E16" s="22" t="s">
        <v>64</v>
      </c>
      <c r="F16" s="23"/>
      <c r="G16" s="24">
        <v>0.2</v>
      </c>
      <c r="H16" s="25">
        <f t="shared" si="0"/>
        <v>0</v>
      </c>
      <c r="I16" s="25">
        <f t="shared" si="1"/>
        <v>0</v>
      </c>
    </row>
    <row r="17" spans="1:9">
      <c r="A17" s="18" t="s">
        <v>60</v>
      </c>
      <c r="B17" s="19" t="s">
        <v>65</v>
      </c>
      <c r="C17" s="20" t="s">
        <v>66</v>
      </c>
      <c r="D17" s="21" t="s">
        <v>67</v>
      </c>
      <c r="E17" s="22" t="s">
        <v>64</v>
      </c>
      <c r="F17" s="23"/>
      <c r="G17" s="24">
        <v>0.2</v>
      </c>
      <c r="H17" s="25">
        <f t="shared" si="0"/>
        <v>0</v>
      </c>
      <c r="I17" s="25">
        <f t="shared" si="1"/>
        <v>0</v>
      </c>
    </row>
    <row r="18" spans="1:9">
      <c r="A18" s="18" t="s">
        <v>60</v>
      </c>
      <c r="B18" s="19" t="s">
        <v>68</v>
      </c>
      <c r="C18" s="20" t="s">
        <v>69</v>
      </c>
      <c r="D18" s="21" t="s">
        <v>70</v>
      </c>
      <c r="E18" s="22" t="s">
        <v>64</v>
      </c>
      <c r="F18" s="23"/>
      <c r="G18" s="24">
        <v>0.2</v>
      </c>
      <c r="H18" s="25">
        <f t="shared" si="0"/>
        <v>0</v>
      </c>
      <c r="I18" s="25">
        <f t="shared" si="1"/>
        <v>0</v>
      </c>
    </row>
    <row r="19" spans="1:9">
      <c r="A19" s="18" t="s">
        <v>60</v>
      </c>
      <c r="B19" s="19" t="s">
        <v>71</v>
      </c>
      <c r="C19" s="20" t="s">
        <v>208</v>
      </c>
      <c r="D19" s="21" t="s">
        <v>72</v>
      </c>
      <c r="E19" s="22" t="s">
        <v>64</v>
      </c>
      <c r="F19" s="23"/>
      <c r="G19" s="24">
        <v>0.2</v>
      </c>
      <c r="H19" s="25">
        <f t="shared" si="0"/>
        <v>0</v>
      </c>
      <c r="I19" s="25">
        <f t="shared" si="1"/>
        <v>0</v>
      </c>
    </row>
    <row r="20" spans="1:9">
      <c r="A20" s="18" t="s">
        <v>60</v>
      </c>
      <c r="B20" s="19" t="s">
        <v>73</v>
      </c>
      <c r="C20" s="20" t="s">
        <v>209</v>
      </c>
      <c r="D20" s="21" t="s">
        <v>72</v>
      </c>
      <c r="E20" s="22" t="s">
        <v>64</v>
      </c>
      <c r="F20" s="23"/>
      <c r="G20" s="24">
        <v>0.2</v>
      </c>
      <c r="H20" s="25">
        <f t="shared" si="0"/>
        <v>0</v>
      </c>
      <c r="I20" s="25">
        <f t="shared" si="1"/>
        <v>0</v>
      </c>
    </row>
    <row r="21" spans="1:9" s="13" customFormat="1">
      <c r="A21" s="18" t="s">
        <v>60</v>
      </c>
      <c r="B21" s="19" t="s">
        <v>211</v>
      </c>
      <c r="C21" s="20" t="s">
        <v>210</v>
      </c>
      <c r="D21" s="21" t="s">
        <v>212</v>
      </c>
      <c r="E21" s="22" t="s">
        <v>64</v>
      </c>
      <c r="F21" s="23"/>
      <c r="G21" s="24">
        <v>0.2</v>
      </c>
      <c r="H21" s="25">
        <f t="shared" ref="H21" si="2">MROUND(F21*G21,0.01)</f>
        <v>0</v>
      </c>
      <c r="I21" s="25">
        <f t="shared" ref="I21" si="3">MROUND(F21+H21,0.01)</f>
        <v>0</v>
      </c>
    </row>
    <row r="22" spans="1:9">
      <c r="A22" s="18" t="s">
        <v>60</v>
      </c>
      <c r="B22" s="19" t="s">
        <v>74</v>
      </c>
      <c r="C22" s="20" t="s">
        <v>75</v>
      </c>
      <c r="D22" s="21" t="s">
        <v>76</v>
      </c>
      <c r="E22" s="22" t="s">
        <v>64</v>
      </c>
      <c r="F22" s="23"/>
      <c r="G22" s="24">
        <v>0.2</v>
      </c>
      <c r="H22" s="25">
        <f t="shared" si="0"/>
        <v>0</v>
      </c>
      <c r="I22" s="25">
        <f t="shared" si="1"/>
        <v>0</v>
      </c>
    </row>
    <row r="23" spans="1:9">
      <c r="A23" s="18" t="s">
        <v>60</v>
      </c>
      <c r="B23" s="19" t="s">
        <v>77</v>
      </c>
      <c r="C23" s="20" t="s">
        <v>78</v>
      </c>
      <c r="D23" s="21" t="s">
        <v>79</v>
      </c>
      <c r="E23" s="22" t="s">
        <v>64</v>
      </c>
      <c r="F23" s="23"/>
      <c r="G23" s="24">
        <v>0.2</v>
      </c>
      <c r="H23" s="25">
        <f t="shared" si="0"/>
        <v>0</v>
      </c>
      <c r="I23" s="25">
        <f t="shared" si="1"/>
        <v>0</v>
      </c>
    </row>
    <row r="24" spans="1:9">
      <c r="A24" s="18" t="s">
        <v>60</v>
      </c>
      <c r="B24" s="19" t="s">
        <v>80</v>
      </c>
      <c r="C24" s="20" t="s">
        <v>81</v>
      </c>
      <c r="D24" s="21" t="s">
        <v>79</v>
      </c>
      <c r="E24" s="22" t="s">
        <v>64</v>
      </c>
      <c r="F24" s="23"/>
      <c r="G24" s="24">
        <v>0.2</v>
      </c>
      <c r="H24" s="25">
        <f t="shared" si="0"/>
        <v>0</v>
      </c>
      <c r="I24" s="25">
        <f t="shared" si="1"/>
        <v>0</v>
      </c>
    </row>
    <row r="25" spans="1:9" ht="15" thickBot="1">
      <c r="A25" s="18" t="s">
        <v>60</v>
      </c>
      <c r="B25" s="19" t="s">
        <v>82</v>
      </c>
      <c r="C25" s="20" t="s">
        <v>83</v>
      </c>
      <c r="D25" s="21" t="s">
        <v>84</v>
      </c>
      <c r="E25" s="22" t="s">
        <v>64</v>
      </c>
      <c r="F25" s="23"/>
      <c r="G25" s="24">
        <v>0.2</v>
      </c>
      <c r="H25" s="25">
        <f t="shared" si="0"/>
        <v>0</v>
      </c>
      <c r="I25" s="25">
        <f t="shared" si="1"/>
        <v>0</v>
      </c>
    </row>
    <row r="26" spans="1:9" s="13" customFormat="1" ht="15" thickBot="1">
      <c r="A26" s="18" t="s">
        <v>60</v>
      </c>
      <c r="B26" s="19" t="s">
        <v>233</v>
      </c>
      <c r="C26" s="20" t="s">
        <v>234</v>
      </c>
      <c r="D26" s="21" t="s">
        <v>84</v>
      </c>
      <c r="E26" s="22" t="s">
        <v>64</v>
      </c>
      <c r="F26" s="23"/>
      <c r="G26" s="24">
        <v>0.2</v>
      </c>
      <c r="H26" s="25">
        <f t="shared" ref="H26" si="4">MROUND(F26*G26,0.01)</f>
        <v>0</v>
      </c>
      <c r="I26" s="25">
        <f t="shared" ref="I26" si="5">MROUND(F26+H26,0.01)</f>
        <v>0</v>
      </c>
    </row>
    <row r="27" spans="1:9" ht="15" thickBot="1">
      <c r="A27" s="18" t="s">
        <v>60</v>
      </c>
      <c r="B27" s="19" t="s">
        <v>85</v>
      </c>
      <c r="C27" s="20" t="s">
        <v>86</v>
      </c>
      <c r="D27" s="21" t="s">
        <v>87</v>
      </c>
      <c r="E27" s="22" t="s">
        <v>64</v>
      </c>
      <c r="F27" s="23"/>
      <c r="G27" s="24">
        <v>0.2</v>
      </c>
      <c r="H27" s="25">
        <f t="shared" si="0"/>
        <v>0</v>
      </c>
      <c r="I27" s="25">
        <f t="shared" si="1"/>
        <v>0</v>
      </c>
    </row>
    <row r="28" spans="1:9">
      <c r="A28" s="18" t="s">
        <v>60</v>
      </c>
      <c r="B28" s="19" t="s">
        <v>88</v>
      </c>
      <c r="C28" s="20" t="s">
        <v>89</v>
      </c>
      <c r="D28" s="21" t="s">
        <v>87</v>
      </c>
      <c r="E28" s="22" t="s">
        <v>64</v>
      </c>
      <c r="F28" s="23"/>
      <c r="G28" s="24">
        <v>0.2</v>
      </c>
      <c r="H28" s="25">
        <f t="shared" si="0"/>
        <v>0</v>
      </c>
      <c r="I28" s="25">
        <f t="shared" si="1"/>
        <v>0</v>
      </c>
    </row>
    <row r="29" spans="1:9">
      <c r="A29" s="18" t="s">
        <v>60</v>
      </c>
      <c r="B29" s="19" t="s">
        <v>90</v>
      </c>
      <c r="C29" s="20" t="s">
        <v>91</v>
      </c>
      <c r="D29" s="21" t="s">
        <v>92</v>
      </c>
      <c r="E29" s="22" t="s">
        <v>64</v>
      </c>
      <c r="F29" s="23"/>
      <c r="G29" s="24">
        <v>0.2</v>
      </c>
      <c r="H29" s="25">
        <f t="shared" si="0"/>
        <v>0</v>
      </c>
      <c r="I29" s="25">
        <f t="shared" si="1"/>
        <v>0</v>
      </c>
    </row>
    <row r="30" spans="1:9">
      <c r="A30" s="18" t="s">
        <v>60</v>
      </c>
      <c r="B30" s="19" t="s">
        <v>93</v>
      </c>
      <c r="C30" s="20" t="s">
        <v>94</v>
      </c>
      <c r="D30" s="21" t="s">
        <v>95</v>
      </c>
      <c r="E30" s="22" t="s">
        <v>64</v>
      </c>
      <c r="F30" s="23"/>
      <c r="G30" s="24">
        <v>0.2</v>
      </c>
      <c r="H30" s="25">
        <f t="shared" si="0"/>
        <v>0</v>
      </c>
      <c r="I30" s="25">
        <f t="shared" si="1"/>
        <v>0</v>
      </c>
    </row>
    <row r="31" spans="1:9">
      <c r="A31" s="18" t="s">
        <v>60</v>
      </c>
      <c r="B31" s="19" t="s">
        <v>96</v>
      </c>
      <c r="C31" s="20" t="s">
        <v>97</v>
      </c>
      <c r="D31" s="21" t="s">
        <v>98</v>
      </c>
      <c r="E31" s="22" t="s">
        <v>64</v>
      </c>
      <c r="F31" s="23"/>
      <c r="G31" s="24">
        <v>0.2</v>
      </c>
      <c r="H31" s="25">
        <f t="shared" si="0"/>
        <v>0</v>
      </c>
      <c r="I31" s="25">
        <f t="shared" si="1"/>
        <v>0</v>
      </c>
    </row>
    <row r="32" spans="1:9">
      <c r="A32" s="18" t="s">
        <v>60</v>
      </c>
      <c r="B32" s="19" t="s">
        <v>99</v>
      </c>
      <c r="C32" s="20" t="s">
        <v>100</v>
      </c>
      <c r="D32" s="21" t="s">
        <v>101</v>
      </c>
      <c r="E32" s="22" t="s">
        <v>64</v>
      </c>
      <c r="F32" s="23"/>
      <c r="G32" s="24">
        <v>0.2</v>
      </c>
      <c r="H32" s="25">
        <f t="shared" si="0"/>
        <v>0</v>
      </c>
      <c r="I32" s="25">
        <f t="shared" si="1"/>
        <v>0</v>
      </c>
    </row>
    <row r="33" spans="1:9">
      <c r="A33" s="18" t="s">
        <v>102</v>
      </c>
      <c r="B33" s="19" t="s">
        <v>103</v>
      </c>
      <c r="C33" s="20" t="s">
        <v>104</v>
      </c>
      <c r="D33" s="21" t="s">
        <v>105</v>
      </c>
      <c r="E33" s="22" t="s">
        <v>106</v>
      </c>
      <c r="F33" s="23"/>
      <c r="G33" s="24">
        <v>0.2</v>
      </c>
      <c r="H33" s="25">
        <f t="shared" si="0"/>
        <v>0</v>
      </c>
      <c r="I33" s="25">
        <f t="shared" si="1"/>
        <v>0</v>
      </c>
    </row>
    <row r="34" spans="1:9" ht="27.6">
      <c r="A34" s="18" t="s">
        <v>107</v>
      </c>
      <c r="B34" s="19" t="s">
        <v>108</v>
      </c>
      <c r="C34" s="20" t="s">
        <v>109</v>
      </c>
      <c r="D34" s="21" t="s">
        <v>110</v>
      </c>
      <c r="E34" s="22" t="s">
        <v>111</v>
      </c>
      <c r="F34" s="23"/>
      <c r="G34" s="24">
        <v>0.2</v>
      </c>
      <c r="H34" s="25">
        <f t="shared" si="0"/>
        <v>0</v>
      </c>
      <c r="I34" s="25">
        <f t="shared" si="1"/>
        <v>0</v>
      </c>
    </row>
    <row r="35" spans="1:9" ht="27.6">
      <c r="A35" s="18" t="s">
        <v>107</v>
      </c>
      <c r="B35" s="19" t="s">
        <v>112</v>
      </c>
      <c r="C35" s="20" t="s">
        <v>113</v>
      </c>
      <c r="D35" s="21" t="s">
        <v>114</v>
      </c>
      <c r="E35" s="22" t="s">
        <v>111</v>
      </c>
      <c r="F35" s="26">
        <f>SUM('Valo. TMA-EVO'!F$6:F$17)</f>
        <v>0</v>
      </c>
      <c r="G35" s="24">
        <v>0.2</v>
      </c>
      <c r="H35" s="25">
        <f t="shared" si="0"/>
        <v>0</v>
      </c>
      <c r="I35" s="25">
        <f t="shared" si="1"/>
        <v>0</v>
      </c>
    </row>
    <row r="36" spans="1:9" ht="27.6">
      <c r="A36" s="18" t="s">
        <v>107</v>
      </c>
      <c r="B36" s="19" t="s">
        <v>115</v>
      </c>
      <c r="C36" s="20" t="s">
        <v>116</v>
      </c>
      <c r="D36" s="21" t="s">
        <v>117</v>
      </c>
      <c r="E36" s="22" t="s">
        <v>111</v>
      </c>
      <c r="F36" s="26">
        <f>SUM('Valo. TMA-VABF'!F$6:F$7)</f>
        <v>0</v>
      </c>
      <c r="G36" s="24">
        <v>0.2</v>
      </c>
      <c r="H36" s="25">
        <f t="shared" si="0"/>
        <v>0</v>
      </c>
      <c r="I36" s="25">
        <f t="shared" si="1"/>
        <v>0</v>
      </c>
    </row>
    <row r="37" spans="1:9" ht="27.6">
      <c r="A37" s="18" t="s">
        <v>107</v>
      </c>
      <c r="B37" s="19" t="s">
        <v>118</v>
      </c>
      <c r="C37" s="20" t="s">
        <v>119</v>
      </c>
      <c r="D37" s="21" t="s">
        <v>120</v>
      </c>
      <c r="E37" s="22" t="s">
        <v>111</v>
      </c>
      <c r="F37" s="26">
        <f>SUM('Valo. ETU et TMA-RD'!F$6:F$9)</f>
        <v>0</v>
      </c>
      <c r="G37" s="24">
        <v>0.2</v>
      </c>
      <c r="H37" s="25">
        <f t="shared" si="0"/>
        <v>0</v>
      </c>
      <c r="I37" s="25">
        <f t="shared" si="1"/>
        <v>0</v>
      </c>
    </row>
    <row r="38" spans="1:9">
      <c r="A38" s="18" t="s">
        <v>121</v>
      </c>
      <c r="B38" s="19" t="s">
        <v>122</v>
      </c>
      <c r="C38" s="20" t="s">
        <v>123</v>
      </c>
      <c r="D38" s="21" t="s">
        <v>221</v>
      </c>
      <c r="E38" s="22" t="s">
        <v>125</v>
      </c>
      <c r="F38" s="23"/>
      <c r="G38" s="24">
        <v>0.2</v>
      </c>
      <c r="H38" s="25">
        <f t="shared" si="0"/>
        <v>0</v>
      </c>
      <c r="I38" s="25">
        <f t="shared" si="1"/>
        <v>0</v>
      </c>
    </row>
    <row r="39" spans="1:9">
      <c r="A39" s="18" t="s">
        <v>121</v>
      </c>
      <c r="B39" s="19" t="s">
        <v>126</v>
      </c>
      <c r="C39" s="20" t="s">
        <v>127</v>
      </c>
      <c r="D39" s="21" t="s">
        <v>221</v>
      </c>
      <c r="E39" s="22" t="s">
        <v>125</v>
      </c>
      <c r="F39" s="23"/>
      <c r="G39" s="24">
        <v>0.2</v>
      </c>
      <c r="H39" s="25">
        <f t="shared" si="0"/>
        <v>0</v>
      </c>
      <c r="I39" s="25">
        <f t="shared" si="1"/>
        <v>0</v>
      </c>
    </row>
    <row r="40" spans="1:9">
      <c r="A40" s="18" t="s">
        <v>121</v>
      </c>
      <c r="B40" s="19" t="s">
        <v>128</v>
      </c>
      <c r="C40" s="20" t="s">
        <v>129</v>
      </c>
      <c r="D40" s="21" t="s">
        <v>130</v>
      </c>
      <c r="E40" s="22" t="s">
        <v>125</v>
      </c>
      <c r="F40" s="23"/>
      <c r="G40" s="24">
        <v>0.2</v>
      </c>
      <c r="H40" s="25">
        <f t="shared" si="0"/>
        <v>0</v>
      </c>
      <c r="I40" s="25">
        <f t="shared" si="1"/>
        <v>0</v>
      </c>
    </row>
    <row r="41" spans="1:9">
      <c r="A41" s="18" t="s">
        <v>121</v>
      </c>
      <c r="B41" s="19" t="s">
        <v>131</v>
      </c>
      <c r="C41" s="20" t="s">
        <v>132</v>
      </c>
      <c r="D41" s="21" t="s">
        <v>124</v>
      </c>
      <c r="E41" s="22" t="s">
        <v>125</v>
      </c>
      <c r="F41" s="23"/>
      <c r="G41" s="24">
        <v>0.2</v>
      </c>
      <c r="H41" s="25">
        <f t="shared" si="0"/>
        <v>0</v>
      </c>
      <c r="I41" s="25">
        <f t="shared" si="1"/>
        <v>0</v>
      </c>
    </row>
    <row r="42" spans="1:9" ht="33" customHeight="1">
      <c r="A42" s="18" t="s">
        <v>133</v>
      </c>
      <c r="B42" s="19" t="s">
        <v>134</v>
      </c>
      <c r="C42" s="20" t="s">
        <v>135</v>
      </c>
      <c r="D42" s="21" t="s">
        <v>222</v>
      </c>
      <c r="E42" s="22" t="s">
        <v>136</v>
      </c>
      <c r="F42" s="23"/>
      <c r="G42" s="24">
        <v>0.2</v>
      </c>
      <c r="H42" s="25">
        <f t="shared" si="0"/>
        <v>0</v>
      </c>
      <c r="I42" s="25">
        <f t="shared" si="1"/>
        <v>0</v>
      </c>
    </row>
    <row r="43" spans="1:9" ht="29.25" customHeight="1">
      <c r="A43" s="18" t="s">
        <v>133</v>
      </c>
      <c r="B43" s="19" t="s">
        <v>137</v>
      </c>
      <c r="C43" s="20" t="s">
        <v>138</v>
      </c>
      <c r="D43" s="21" t="s">
        <v>139</v>
      </c>
      <c r="E43" s="22" t="s">
        <v>136</v>
      </c>
      <c r="F43" s="23"/>
      <c r="G43" s="24">
        <v>0.2</v>
      </c>
      <c r="H43" s="25">
        <f t="shared" si="0"/>
        <v>0</v>
      </c>
      <c r="I43" s="25">
        <f t="shared" si="1"/>
        <v>0</v>
      </c>
    </row>
    <row r="44" spans="1:9" ht="25.2" customHeight="1">
      <c r="A44" s="18" t="s">
        <v>140</v>
      </c>
      <c r="B44" s="19" t="s">
        <v>140</v>
      </c>
      <c r="C44" s="20" t="s">
        <v>141</v>
      </c>
      <c r="D44" s="21" t="s">
        <v>142</v>
      </c>
      <c r="E44" s="22" t="s">
        <v>143</v>
      </c>
      <c r="F44" s="23"/>
      <c r="G44" s="24">
        <v>0.2</v>
      </c>
      <c r="H44" s="25">
        <f t="shared" si="0"/>
        <v>0</v>
      </c>
      <c r="I44" s="25">
        <f t="shared" si="1"/>
        <v>0</v>
      </c>
    </row>
    <row r="45" spans="1:9">
      <c r="A45" s="18" t="s">
        <v>144</v>
      </c>
      <c r="B45" s="19" t="s">
        <v>144</v>
      </c>
      <c r="C45" s="20" t="s">
        <v>145</v>
      </c>
      <c r="D45" s="21" t="s">
        <v>142</v>
      </c>
      <c r="E45" s="22" t="s">
        <v>146</v>
      </c>
      <c r="F45" s="23"/>
      <c r="G45" s="24">
        <v>0.2</v>
      </c>
      <c r="H45" s="25">
        <f t="shared" si="0"/>
        <v>0</v>
      </c>
      <c r="I45" s="25">
        <f t="shared" si="1"/>
        <v>0</v>
      </c>
    </row>
    <row r="46" spans="1:9">
      <c r="A46" s="18" t="s">
        <v>144</v>
      </c>
      <c r="B46" s="19" t="s">
        <v>147</v>
      </c>
      <c r="C46" s="20" t="s">
        <v>148</v>
      </c>
      <c r="D46" s="21" t="s">
        <v>149</v>
      </c>
      <c r="E46" s="22" t="s">
        <v>146</v>
      </c>
      <c r="F46" s="23"/>
      <c r="G46" s="24">
        <v>0.2</v>
      </c>
      <c r="H46" s="25">
        <f t="shared" si="0"/>
        <v>0</v>
      </c>
      <c r="I46" s="25">
        <f t="shared" si="1"/>
        <v>0</v>
      </c>
    </row>
    <row r="47" spans="1:9">
      <c r="A47" s="18" t="s">
        <v>144</v>
      </c>
      <c r="B47" s="19" t="s">
        <v>150</v>
      </c>
      <c r="C47" s="20" t="s">
        <v>151</v>
      </c>
      <c r="D47" s="21" t="s">
        <v>149</v>
      </c>
      <c r="E47" s="22" t="s">
        <v>146</v>
      </c>
      <c r="F47" s="23"/>
      <c r="G47" s="24">
        <v>0.2</v>
      </c>
      <c r="H47" s="25">
        <f t="shared" si="0"/>
        <v>0</v>
      </c>
      <c r="I47" s="25">
        <f t="shared" si="1"/>
        <v>0</v>
      </c>
    </row>
    <row r="48" spans="1:9" ht="27.6">
      <c r="A48" s="18" t="s">
        <v>152</v>
      </c>
      <c r="B48" s="19" t="s">
        <v>153</v>
      </c>
      <c r="C48" s="20" t="s">
        <v>154</v>
      </c>
      <c r="D48" s="21" t="s">
        <v>155</v>
      </c>
      <c r="E48" s="22" t="s">
        <v>156</v>
      </c>
      <c r="F48" s="26">
        <f>SUM('Valo. ETU et TMA-RD'!F$6:F$9)</f>
        <v>0</v>
      </c>
      <c r="G48" s="24">
        <v>0.2</v>
      </c>
      <c r="H48" s="25">
        <f t="shared" si="0"/>
        <v>0</v>
      </c>
      <c r="I48" s="25">
        <f t="shared" si="1"/>
        <v>0</v>
      </c>
    </row>
    <row r="49" spans="1:9">
      <c r="A49" s="18" t="s">
        <v>157</v>
      </c>
      <c r="B49" s="19" t="s">
        <v>158</v>
      </c>
      <c r="C49" s="20" t="s">
        <v>159</v>
      </c>
      <c r="D49" s="21" t="s">
        <v>24</v>
      </c>
      <c r="E49" s="22" t="s">
        <v>160</v>
      </c>
      <c r="F49" s="23"/>
      <c r="G49" s="24">
        <v>0.2</v>
      </c>
      <c r="H49" s="25">
        <f t="shared" si="0"/>
        <v>0</v>
      </c>
      <c r="I49" s="25">
        <f t="shared" si="1"/>
        <v>0</v>
      </c>
    </row>
    <row r="50" spans="1:9">
      <c r="A50" s="18" t="s">
        <v>157</v>
      </c>
      <c r="B50" s="19" t="s">
        <v>161</v>
      </c>
      <c r="C50" s="20" t="s">
        <v>162</v>
      </c>
      <c r="D50" s="21" t="s">
        <v>24</v>
      </c>
      <c r="E50" s="22" t="s">
        <v>160</v>
      </c>
      <c r="F50" s="23"/>
      <c r="G50" s="24">
        <v>0.2</v>
      </c>
      <c r="H50" s="25">
        <f t="shared" si="0"/>
        <v>0</v>
      </c>
      <c r="I50" s="25">
        <f t="shared" si="1"/>
        <v>0</v>
      </c>
    </row>
    <row r="51" spans="1:9" ht="15" thickBot="1">
      <c r="A51" s="18" t="s">
        <v>157</v>
      </c>
      <c r="B51" s="19" t="s">
        <v>163</v>
      </c>
      <c r="C51" s="20" t="s">
        <v>164</v>
      </c>
      <c r="D51" s="21" t="s">
        <v>24</v>
      </c>
      <c r="E51" s="22" t="s">
        <v>160</v>
      </c>
      <c r="F51" s="23"/>
      <c r="G51" s="24">
        <v>0.2</v>
      </c>
      <c r="H51" s="25">
        <f t="shared" si="0"/>
        <v>0</v>
      </c>
      <c r="I51" s="25">
        <f t="shared" si="1"/>
        <v>0</v>
      </c>
    </row>
    <row r="52" spans="1:9" ht="15" thickBot="1">
      <c r="A52" s="18" t="s">
        <v>157</v>
      </c>
      <c r="B52" s="19" t="s">
        <v>165</v>
      </c>
      <c r="C52" s="20" t="s">
        <v>166</v>
      </c>
      <c r="D52" s="21" t="s">
        <v>167</v>
      </c>
      <c r="E52" s="22" t="s">
        <v>160</v>
      </c>
      <c r="F52" s="23"/>
      <c r="G52" s="24">
        <v>0.2</v>
      </c>
      <c r="H52" s="25">
        <f t="shared" si="0"/>
        <v>0</v>
      </c>
      <c r="I52" s="25">
        <f t="shared" si="1"/>
        <v>0</v>
      </c>
    </row>
  </sheetData>
  <pageMargins left="0.70866141732283472" right="0.70866141732283472" top="1.3385826771653544" bottom="0.74803149606299213" header="0.31496062992125984" footer="0.31496062992125984"/>
  <pageSetup paperSize="8" scale="79" fitToHeight="5" orientation="landscape" r:id="rId1"/>
  <headerFooter>
    <oddHeader>&amp;CBPO-AOO-2025-01-  Fourniture de services d’éditique, d’analyse et de traitement des images, de traitement du courrier et d’archivage (CNT 7)
ANNEXE A L'ACTE D'ENGAGEMENT 
- BORDEREAU DES PRIX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tabColor theme="5" tint="0.59999389629810485"/>
    <pageSetUpPr fitToPage="1"/>
  </sheetPr>
  <dimension ref="A1:K53"/>
  <sheetViews>
    <sheetView showGridLines="0" zoomScale="115" zoomScaleNormal="115" workbookViewId="0">
      <pane xSplit="2" ySplit="1" topLeftCell="C11" activePane="bottomRight" state="frozen"/>
      <selection activeCell="G38" sqref="G38"/>
      <selection pane="topRight"/>
      <selection pane="bottomLeft"/>
      <selection pane="bottomRight" activeCell="D26" sqref="D26"/>
    </sheetView>
  </sheetViews>
  <sheetFormatPr baseColWidth="10" defaultColWidth="11.44140625" defaultRowHeight="14.4"/>
  <cols>
    <col min="1" max="1" width="16" style="13" customWidth="1"/>
    <col min="2" max="2" width="20.77734375" customWidth="1"/>
    <col min="3" max="3" width="61.77734375" customWidth="1"/>
    <col min="4" max="4" width="42.77734375" customWidth="1"/>
    <col min="5" max="5" width="18.21875" customWidth="1"/>
    <col min="6" max="6" width="14.77734375" customWidth="1"/>
    <col min="7" max="7" width="12.44140625" style="28" customWidth="1"/>
    <col min="8" max="8" width="20" style="29" customWidth="1"/>
    <col min="9" max="9" width="9.77734375" style="27" customWidth="1"/>
    <col min="10" max="10" width="19.77734375" style="27" customWidth="1"/>
    <col min="11" max="11" width="18.77734375" style="27" customWidth="1"/>
    <col min="12" max="16384" width="11.44140625" style="27"/>
  </cols>
  <sheetData>
    <row r="1" spans="1:11" ht="31.2">
      <c r="A1" s="15" t="s">
        <v>12</v>
      </c>
      <c r="B1" s="15" t="s">
        <v>13</v>
      </c>
      <c r="C1" s="15" t="s">
        <v>14</v>
      </c>
      <c r="D1" s="15" t="str">
        <f>BP!D1</f>
        <v>Composition globale du prix</v>
      </c>
      <c r="E1" s="15" t="s">
        <v>16</v>
      </c>
      <c r="F1" s="17" t="s">
        <v>17</v>
      </c>
      <c r="G1" s="30" t="s">
        <v>168</v>
      </c>
      <c r="H1" s="31" t="s">
        <v>169</v>
      </c>
      <c r="I1" s="17" t="s">
        <v>18</v>
      </c>
      <c r="J1" s="17" t="s">
        <v>19</v>
      </c>
      <c r="K1" s="17" t="s">
        <v>170</v>
      </c>
    </row>
    <row r="2" spans="1:11">
      <c r="A2" s="32" t="str">
        <f>BP!A2</f>
        <v>REP - Reprise</v>
      </c>
      <c r="B2" s="33" t="str">
        <f>BP!B2</f>
        <v>REP-ERA</v>
      </c>
      <c r="C2" s="33" t="str">
        <f>BP!C2</f>
        <v>Préparation et réalisation de la reprise du domaine ERA</v>
      </c>
      <c r="D2" s="34" t="str">
        <f>BP!D2</f>
        <v>1 domaine transféré</v>
      </c>
      <c r="E2" s="70" t="str">
        <f>BP!E2</f>
        <v>3.4</v>
      </c>
      <c r="F2" s="35">
        <f>MROUND(BP!F2,0.01)</f>
        <v>0</v>
      </c>
      <c r="G2" s="36">
        <v>1</v>
      </c>
      <c r="H2" s="37">
        <f>MROUND(F2*G2,0.01)</f>
        <v>0</v>
      </c>
      <c r="I2" s="24">
        <f>BP!G2</f>
        <v>0.2</v>
      </c>
      <c r="J2" s="25">
        <f t="shared" ref="J2:J52" si="0">MROUND(H2*I2,0.01)</f>
        <v>0</v>
      </c>
      <c r="K2" s="25">
        <f t="shared" ref="K2:K52" si="1">H2+J2</f>
        <v>0</v>
      </c>
    </row>
    <row r="3" spans="1:11">
      <c r="A3" s="32" t="str">
        <f>BP!A3</f>
        <v>REP - Reprise</v>
      </c>
      <c r="B3" s="33" t="str">
        <f>BP!B3</f>
        <v>REP-TRC</v>
      </c>
      <c r="C3" s="33" t="str">
        <f>BP!C3</f>
        <v>Préparation et réalisation de la reprise du domaine TRC</v>
      </c>
      <c r="D3" s="34" t="str">
        <f>BP!D3</f>
        <v>1 domaine transféré</v>
      </c>
      <c r="E3" s="70" t="str">
        <f>BP!E3</f>
        <v>3.4</v>
      </c>
      <c r="F3" s="35">
        <f>MROUND(BP!F3,0.01)</f>
        <v>0</v>
      </c>
      <c r="G3" s="36">
        <v>1</v>
      </c>
      <c r="H3" s="37">
        <f>MROUND(F3*G3,0.01)</f>
        <v>0</v>
      </c>
      <c r="I3" s="24">
        <f>BP!G3</f>
        <v>0.2</v>
      </c>
      <c r="J3" s="25">
        <f t="shared" si="0"/>
        <v>0</v>
      </c>
      <c r="K3" s="25">
        <f t="shared" si="1"/>
        <v>0</v>
      </c>
    </row>
    <row r="4" spans="1:11" ht="15" thickBot="1">
      <c r="A4" s="32" t="str">
        <f>BP!A4</f>
        <v>REP - Reprise</v>
      </c>
      <c r="B4" s="33" t="str">
        <f>BP!B4</f>
        <v>REP-AIR</v>
      </c>
      <c r="C4" s="33" t="str">
        <f>BP!C4</f>
        <v>Préparation et réalisation de la reprise du domaine AIR</v>
      </c>
      <c r="D4" s="34" t="str">
        <f>BP!D4</f>
        <v>1 domaine transféré</v>
      </c>
      <c r="E4" s="70" t="str">
        <f>BP!E4</f>
        <v>3.4</v>
      </c>
      <c r="F4" s="35">
        <f>MROUND(BP!F4,0.01)</f>
        <v>0</v>
      </c>
      <c r="G4" s="36">
        <v>1</v>
      </c>
      <c r="H4" s="37">
        <f t="shared" ref="H4:H52" si="2">MROUND(F4*G4,0.01)</f>
        <v>0</v>
      </c>
      <c r="I4" s="24">
        <f>BP!G4</f>
        <v>0.2</v>
      </c>
      <c r="J4" s="25">
        <f t="shared" si="0"/>
        <v>0</v>
      </c>
      <c r="K4" s="25">
        <f t="shared" si="1"/>
        <v>0</v>
      </c>
    </row>
    <row r="5" spans="1:11" ht="15" thickBot="1">
      <c r="A5" s="32" t="str">
        <f>BP!A5</f>
        <v>PIL - Pilotage</v>
      </c>
      <c r="B5" s="33" t="str">
        <f>BP!B5</f>
        <v>PIL</v>
      </c>
      <c r="C5" s="33" t="str">
        <f>BP!C5</f>
        <v>Pilotage du marché hors période de reprise</v>
      </c>
      <c r="D5" s="34" t="str">
        <f>BP!D5</f>
        <v>1 mois</v>
      </c>
      <c r="E5" s="70" t="str">
        <f>BP!E5</f>
        <v>3.5 sauf 3.5.3</v>
      </c>
      <c r="F5" s="35">
        <f>MROUND(BP!F5,0.01)</f>
        <v>0</v>
      </c>
      <c r="G5" s="36">
        <v>63</v>
      </c>
      <c r="H5" s="37">
        <f t="shared" si="2"/>
        <v>0</v>
      </c>
      <c r="I5" s="24">
        <f>BP!G5</f>
        <v>0.2</v>
      </c>
      <c r="J5" s="25">
        <f t="shared" si="0"/>
        <v>0</v>
      </c>
      <c r="K5" s="25">
        <f t="shared" si="1"/>
        <v>0</v>
      </c>
    </row>
    <row r="6" spans="1:11" customFormat="1" ht="27.6">
      <c r="A6" s="32" t="str">
        <f>BP!A6</f>
        <v>PIL - Pilotage</v>
      </c>
      <c r="B6" s="33" t="str">
        <f>BP!B6</f>
        <v>PIL-REP</v>
      </c>
      <c r="C6" s="33" t="str">
        <f>BP!C6</f>
        <v>Pilotage du marché pendant la reprise intégrant les dispositifs spécifiques</v>
      </c>
      <c r="D6" s="34" t="str">
        <f>BP!D6</f>
        <v xml:space="preserve">1 mois </v>
      </c>
      <c r="E6" s="70" t="str">
        <f>BP!E6</f>
        <v>3.5 y compris 3.5.3</v>
      </c>
      <c r="F6" s="35">
        <f>MROUND(BP!F6,0.01)</f>
        <v>0</v>
      </c>
      <c r="G6" s="36">
        <v>9</v>
      </c>
      <c r="H6" s="37">
        <f t="shared" si="2"/>
        <v>0</v>
      </c>
      <c r="I6" s="24">
        <f>BP!G6</f>
        <v>0.2</v>
      </c>
      <c r="J6" s="25">
        <f t="shared" si="0"/>
        <v>0</v>
      </c>
      <c r="K6" s="25">
        <f t="shared" si="1"/>
        <v>0</v>
      </c>
    </row>
    <row r="7" spans="1:11" customFormat="1" ht="41.4">
      <c r="A7" s="32" t="str">
        <f>BP!A7</f>
        <v>ERA</v>
      </c>
      <c r="B7" s="33" t="str">
        <f>BP!B7</f>
        <v>ERA-IMP-VH</v>
      </c>
      <c r="C7" s="33" t="str">
        <f>BP!C7</f>
        <v>Composition et impression, incluant le fac-similé PDF, pour un nombre de pages imprimées mensuellement supérieur ou égal à 15 millions de pages</v>
      </c>
      <c r="D7" s="34" t="str">
        <f>BP!D7</f>
        <v>5000 pages imprimées</v>
      </c>
      <c r="E7" s="70" t="str">
        <f>BP!E7</f>
        <v>3.1</v>
      </c>
      <c r="F7" s="35">
        <f>MROUND(BP!F7,0.01)</f>
        <v>0</v>
      </c>
      <c r="G7" s="36">
        <v>359000</v>
      </c>
      <c r="H7" s="38">
        <f t="shared" si="2"/>
        <v>0</v>
      </c>
      <c r="I7" s="39">
        <f>BP!G7</f>
        <v>0.2</v>
      </c>
      <c r="J7" s="40">
        <f>MROUND(H7*I7,0.01)</f>
        <v>0</v>
      </c>
      <c r="K7" s="40">
        <f t="shared" si="1"/>
        <v>0</v>
      </c>
    </row>
    <row r="8" spans="1:11" s="13" customFormat="1" ht="41.4">
      <c r="A8" s="32" t="str">
        <f>BP!A8</f>
        <v>ERA</v>
      </c>
      <c r="B8" s="33" t="str">
        <f>BP!B8</f>
        <v>ERA-IMP-VM</v>
      </c>
      <c r="C8" s="33" t="str">
        <f>BP!C8</f>
        <v>Composition et impression, incluant le fac-similé PDF, pour un nombre de pages imprimées mensuellement inférieur à 15 millions de page et supérieur ou égal à 5 millions de pages</v>
      </c>
      <c r="D8" s="34" t="str">
        <f>BP!D8</f>
        <v>5000 pages imprimées</v>
      </c>
      <c r="E8" s="70" t="str">
        <f>BP!E8</f>
        <v>3.1</v>
      </c>
      <c r="F8" s="35">
        <f>MROUND(BP!F8,0.01)</f>
        <v>0</v>
      </c>
      <c r="G8" s="36">
        <v>45000</v>
      </c>
      <c r="H8" s="38">
        <f t="shared" si="2"/>
        <v>0</v>
      </c>
      <c r="I8" s="39">
        <f>BP!G8</f>
        <v>0.2</v>
      </c>
      <c r="J8" s="40">
        <f t="shared" si="0"/>
        <v>0</v>
      </c>
      <c r="K8" s="40">
        <f t="shared" si="1"/>
        <v>0</v>
      </c>
    </row>
    <row r="9" spans="1:11" customFormat="1" ht="41.4">
      <c r="A9" s="32" t="str">
        <f>BP!A9</f>
        <v>ERA</v>
      </c>
      <c r="B9" s="33" t="str">
        <f>BP!B9</f>
        <v>ERA-IMP-VB</v>
      </c>
      <c r="C9" s="33" t="str">
        <f>BP!C9</f>
        <v>Composition et impression, incluant le fac-similé PDF, pour un nombre de pages imprimées mensuellement inférieur à 5 millions de pages</v>
      </c>
      <c r="D9" s="34" t="str">
        <f>BP!D9</f>
        <v>5000 pages imprimées</v>
      </c>
      <c r="E9" s="70" t="str">
        <f>BP!E9</f>
        <v>3.1</v>
      </c>
      <c r="F9" s="35">
        <f>MROUND(BP!F9,0.01)</f>
        <v>0</v>
      </c>
      <c r="G9" s="36">
        <v>5000</v>
      </c>
      <c r="H9" s="38">
        <f t="shared" si="2"/>
        <v>0</v>
      </c>
      <c r="I9" s="39">
        <f>BP!G9</f>
        <v>0.2</v>
      </c>
      <c r="J9" s="40">
        <f t="shared" si="0"/>
        <v>0</v>
      </c>
      <c r="K9" s="40">
        <f t="shared" si="1"/>
        <v>0</v>
      </c>
    </row>
    <row r="10" spans="1:11" customFormat="1">
      <c r="A10" s="32" t="str">
        <f>BP!A10</f>
        <v>ERA</v>
      </c>
      <c r="B10" s="33" t="str">
        <f>BP!B10</f>
        <v>ERA-DOC-NUM</v>
      </c>
      <c r="C10" s="33" t="str">
        <f>BP!C10</f>
        <v>Composition ou simulation, et routage d'un document numérique</v>
      </c>
      <c r="D10" s="34" t="str">
        <f>BP!D10</f>
        <v>5000 documents</v>
      </c>
      <c r="E10" s="70" t="str">
        <f>BP!E10</f>
        <v>3.1</v>
      </c>
      <c r="F10" s="35">
        <f>MROUND(BP!F10,0.01)</f>
        <v>0</v>
      </c>
      <c r="G10" s="36">
        <v>25200</v>
      </c>
      <c r="H10" s="38">
        <f t="shared" si="2"/>
        <v>0</v>
      </c>
      <c r="I10" s="39">
        <f>BP!G10</f>
        <v>0.2</v>
      </c>
      <c r="J10" s="40">
        <f t="shared" si="0"/>
        <v>0</v>
      </c>
      <c r="K10" s="40">
        <f t="shared" si="1"/>
        <v>0</v>
      </c>
    </row>
    <row r="11" spans="1:11" customFormat="1" ht="27.6">
      <c r="A11" s="32" t="str">
        <f>BP!A11</f>
        <v>ERA</v>
      </c>
      <c r="B11" s="33" t="str">
        <f>BP!B11</f>
        <v>ERA-PLI-VH</v>
      </c>
      <c r="C11" s="33" t="str">
        <f>BP!C11</f>
        <v>Mise sous pli et affranchissement d'un courrier pour un total supérieur ou égal à 3 millions par mois</v>
      </c>
      <c r="D11" s="34" t="str">
        <f>BP!D11</f>
        <v>1000 plis</v>
      </c>
      <c r="E11" s="70" t="str">
        <f>BP!E11</f>
        <v>3.1</v>
      </c>
      <c r="F11" s="35">
        <f>MROUND(BP!F11,0.01)</f>
        <v>0</v>
      </c>
      <c r="G11" s="36">
        <v>359000</v>
      </c>
      <c r="H11" s="38">
        <f t="shared" si="2"/>
        <v>0</v>
      </c>
      <c r="I11" s="39">
        <f>BP!G11</f>
        <v>0.2</v>
      </c>
      <c r="J11" s="40">
        <f t="shared" si="0"/>
        <v>0</v>
      </c>
      <c r="K11" s="40">
        <f t="shared" si="1"/>
        <v>0</v>
      </c>
    </row>
    <row r="12" spans="1:11" s="13" customFormat="1" ht="27.6">
      <c r="A12" s="32" t="str">
        <f>BP!A12</f>
        <v>ERA</v>
      </c>
      <c r="B12" s="33" t="str">
        <f>BP!B12</f>
        <v>ERA-PLI-VM</v>
      </c>
      <c r="C12" s="33" t="str">
        <f>BP!C12</f>
        <v>Mise sous pli et affranchissement d'un courrier pour un total inférieur à 3 millions et supérieur ou égal à 1 million par mois</v>
      </c>
      <c r="D12" s="34" t="str">
        <f>BP!D12</f>
        <v>1000 plis</v>
      </c>
      <c r="E12" s="70" t="str">
        <f>BP!E12</f>
        <v>3.1</v>
      </c>
      <c r="F12" s="35">
        <f>MROUND(BP!F12,0.01)</f>
        <v>0</v>
      </c>
      <c r="G12" s="36">
        <v>45000</v>
      </c>
      <c r="H12" s="38">
        <f t="shared" si="2"/>
        <v>0</v>
      </c>
      <c r="I12" s="39">
        <f>BP!G12</f>
        <v>0.2</v>
      </c>
      <c r="J12" s="40">
        <f t="shared" si="0"/>
        <v>0</v>
      </c>
      <c r="K12" s="40">
        <f t="shared" si="1"/>
        <v>0</v>
      </c>
    </row>
    <row r="13" spans="1:11" s="41" customFormat="1" ht="27.6">
      <c r="A13" s="32" t="str">
        <f>BP!A13</f>
        <v>ERA</v>
      </c>
      <c r="B13" s="33" t="str">
        <f>BP!B13</f>
        <v>ERA-PLI-VB</v>
      </c>
      <c r="C13" s="33" t="str">
        <f>BP!C13</f>
        <v>Mise sous pli et affranchissement d'un courrier pour un total inférieur à 1 millions par mois</v>
      </c>
      <c r="D13" s="34" t="str">
        <f>BP!D13</f>
        <v>1000 plis</v>
      </c>
      <c r="E13" s="70" t="str">
        <f>BP!E13</f>
        <v>3.1</v>
      </c>
      <c r="F13" s="35">
        <f>MROUND(BP!F13,0.01)</f>
        <v>0</v>
      </c>
      <c r="G13" s="36">
        <v>5000</v>
      </c>
      <c r="H13" s="38">
        <f t="shared" si="2"/>
        <v>0</v>
      </c>
      <c r="I13" s="39">
        <f>BP!G13</f>
        <v>0.2</v>
      </c>
      <c r="J13" s="40">
        <f t="shared" si="0"/>
        <v>0</v>
      </c>
      <c r="K13" s="40">
        <f t="shared" si="1"/>
        <v>0</v>
      </c>
    </row>
    <row r="14" spans="1:11" s="41" customFormat="1" ht="27.6">
      <c r="A14" s="32" t="str">
        <f>BP!A14</f>
        <v>ERA</v>
      </c>
      <c r="B14" s="33" t="str">
        <f>BP!B14</f>
        <v>ERA-PLI-HF</v>
      </c>
      <c r="C14" s="33" t="str">
        <f>BP!C14</f>
        <v>Mise sous pli et affranchissement pour un courrier hors format (C4/C5) pour les services de l'administration du CNT</v>
      </c>
      <c r="D14" s="34" t="str">
        <f>BP!D14</f>
        <v>100 plis</v>
      </c>
      <c r="E14" s="70" t="str">
        <f>BP!E14</f>
        <v>3.1</v>
      </c>
      <c r="F14" s="35">
        <f>MROUND(BP!F14,0.01)</f>
        <v>0</v>
      </c>
      <c r="G14" s="36">
        <v>1500</v>
      </c>
      <c r="H14" s="38">
        <f t="shared" si="2"/>
        <v>0</v>
      </c>
      <c r="I14" s="39">
        <f>BP!G14</f>
        <v>0.2</v>
      </c>
      <c r="J14" s="40">
        <f t="shared" si="0"/>
        <v>0</v>
      </c>
      <c r="K14" s="40">
        <f t="shared" si="1"/>
        <v>0</v>
      </c>
    </row>
    <row r="15" spans="1:11" ht="27.6">
      <c r="A15" s="32" t="str">
        <f>BP!A15</f>
        <v>ERA</v>
      </c>
      <c r="B15" s="33" t="str">
        <f>BP!B15</f>
        <v>ERA-PLI-RECO</v>
      </c>
      <c r="C15" s="33" t="str">
        <f>BP!C15</f>
        <v>Complément à la mise sous pli et affranchissement pour un pli recommandé avec une liasse LIRE</v>
      </c>
      <c r="D15" s="34" t="str">
        <f>BP!D15</f>
        <v>1000 plis</v>
      </c>
      <c r="E15" s="70" t="str">
        <f>BP!E15</f>
        <v>3.1</v>
      </c>
      <c r="F15" s="35">
        <f>MROUND(BP!F15,0.01)</f>
        <v>0</v>
      </c>
      <c r="G15" s="36">
        <v>18000</v>
      </c>
      <c r="H15" s="38">
        <f t="shared" si="2"/>
        <v>0</v>
      </c>
      <c r="I15" s="39">
        <f>BP!G15</f>
        <v>0.2</v>
      </c>
      <c r="J15" s="40">
        <f t="shared" si="0"/>
        <v>0</v>
      </c>
      <c r="K15" s="40">
        <f t="shared" si="1"/>
        <v>0</v>
      </c>
    </row>
    <row r="16" spans="1:11">
      <c r="A16" s="32" t="str">
        <f>BP!A16</f>
        <v>TRC</v>
      </c>
      <c r="B16" s="33" t="str">
        <f>BP!B16</f>
        <v>TRC-RECU-ERR</v>
      </c>
      <c r="C16" s="33" t="str">
        <f>BP!C16</f>
        <v>Traitement d'un courrier reçu à tort sans indexation</v>
      </c>
      <c r="D16" s="34" t="str">
        <f>BP!D16</f>
        <v>100 courriers préparés</v>
      </c>
      <c r="E16" s="70" t="str">
        <f>BP!E16</f>
        <v>3.2</v>
      </c>
      <c r="F16" s="35">
        <f>MROUND(BP!F16,0.01)</f>
        <v>0</v>
      </c>
      <c r="G16" s="36">
        <v>2900</v>
      </c>
      <c r="H16" s="38">
        <f t="shared" si="2"/>
        <v>0</v>
      </c>
      <c r="I16" s="39">
        <f>BP!G16</f>
        <v>0.2</v>
      </c>
      <c r="J16" s="40">
        <f t="shared" si="0"/>
        <v>0</v>
      </c>
      <c r="K16" s="40">
        <f t="shared" si="1"/>
        <v>0</v>
      </c>
    </row>
    <row r="17" spans="1:11">
      <c r="A17" s="32" t="str">
        <f>BP!A17</f>
        <v>TRC</v>
      </c>
      <c r="B17" s="33" t="str">
        <f>BP!B17</f>
        <v>TRC-AR-RECU</v>
      </c>
      <c r="C17" s="33" t="str">
        <f>BP!C17</f>
        <v>Traitement d'un accusé de réception sur un courrier reçu</v>
      </c>
      <c r="D17" s="34" t="str">
        <f>BP!D17</f>
        <v>1000 AR sur courriers reçus</v>
      </c>
      <c r="E17" s="70" t="str">
        <f>BP!E17</f>
        <v>3.2</v>
      </c>
      <c r="F17" s="35">
        <f>MROUND(BP!F17,0.01)</f>
        <v>0</v>
      </c>
      <c r="G17" s="36">
        <v>6300</v>
      </c>
      <c r="H17" s="38">
        <f t="shared" si="2"/>
        <v>0</v>
      </c>
      <c r="I17" s="39">
        <f>BP!G17</f>
        <v>0.2</v>
      </c>
      <c r="J17" s="40">
        <f t="shared" si="0"/>
        <v>0</v>
      </c>
      <c r="K17" s="40">
        <f t="shared" si="1"/>
        <v>0</v>
      </c>
    </row>
    <row r="18" spans="1:11">
      <c r="A18" s="32" t="str">
        <f>BP!A18</f>
        <v>TRC</v>
      </c>
      <c r="B18" s="33" t="str">
        <f>BP!B18</f>
        <v>TRC-AR-EMIS</v>
      </c>
      <c r="C18" s="33" t="str">
        <f>BP!C18</f>
        <v>Traitement d'un accusé de réception sur un courrier émis</v>
      </c>
      <c r="D18" s="34" t="str">
        <f>BP!D18</f>
        <v>1000 AR sur courriers émis</v>
      </c>
      <c r="E18" s="70" t="str">
        <f>BP!E18</f>
        <v>3.2</v>
      </c>
      <c r="F18" s="35">
        <f>MROUND(BP!F18,0.01)</f>
        <v>0</v>
      </c>
      <c r="G18" s="36">
        <v>1200</v>
      </c>
      <c r="H18" s="38">
        <f t="shared" si="2"/>
        <v>0</v>
      </c>
      <c r="I18" s="39">
        <f>BP!G18</f>
        <v>0.2</v>
      </c>
      <c r="J18" s="40">
        <f t="shared" si="0"/>
        <v>0</v>
      </c>
      <c r="K18" s="40">
        <f t="shared" si="1"/>
        <v>0</v>
      </c>
    </row>
    <row r="19" spans="1:11" ht="27.6">
      <c r="A19" s="32" t="str">
        <f>BP!A19</f>
        <v>TRC</v>
      </c>
      <c r="B19" s="33" t="str">
        <f>BP!B19</f>
        <v>TRC-PND-PHY</v>
      </c>
      <c r="C19" s="33" t="str">
        <f>BP!C19</f>
        <v>Traitement d'un PND physique, hors traitement de recherche alternative</v>
      </c>
      <c r="D19" s="34" t="str">
        <f>BP!D19</f>
        <v>1000 PND</v>
      </c>
      <c r="E19" s="70" t="str">
        <f>BP!E19</f>
        <v>3.2</v>
      </c>
      <c r="F19" s="35">
        <f>MROUND(BP!F19,0.01)</f>
        <v>0</v>
      </c>
      <c r="G19" s="36">
        <v>3150</v>
      </c>
      <c r="H19" s="38">
        <f t="shared" si="2"/>
        <v>0</v>
      </c>
      <c r="I19" s="39">
        <f>BP!G19</f>
        <v>0.2</v>
      </c>
      <c r="J19" s="40">
        <f t="shared" si="0"/>
        <v>0</v>
      </c>
      <c r="K19" s="40">
        <f t="shared" si="1"/>
        <v>0</v>
      </c>
    </row>
    <row r="20" spans="1:11" ht="28.2" thickBot="1">
      <c r="A20" s="32" t="str">
        <f>BP!A20</f>
        <v>TRC</v>
      </c>
      <c r="B20" s="33" t="str">
        <f>BP!B20</f>
        <v>TRC-PND-NUM</v>
      </c>
      <c r="C20" s="33" t="str">
        <f>BP!C20</f>
        <v>Traitement d'un PND numérique, hors traitement de recherche alternative</v>
      </c>
      <c r="D20" s="34" t="str">
        <f>BP!D20</f>
        <v>1000 PND</v>
      </c>
      <c r="E20" s="70" t="str">
        <f>BP!E20</f>
        <v>3.2</v>
      </c>
      <c r="F20" s="35">
        <f>MROUND(BP!F20,0.01)</f>
        <v>0</v>
      </c>
      <c r="G20" s="36">
        <v>28350</v>
      </c>
      <c r="H20" s="38">
        <f t="shared" si="2"/>
        <v>0</v>
      </c>
      <c r="I20" s="39">
        <f>BP!G20</f>
        <v>0.2</v>
      </c>
      <c r="J20" s="40">
        <f t="shared" si="0"/>
        <v>0</v>
      </c>
      <c r="K20" s="40">
        <f t="shared" si="1"/>
        <v>0</v>
      </c>
    </row>
    <row r="21" spans="1:11" ht="15" thickBot="1">
      <c r="A21" s="32" t="str">
        <f>BP!A21</f>
        <v>TRC</v>
      </c>
      <c r="B21" s="33" t="str">
        <f>BP!B21</f>
        <v>TRC-ADR-ALTERN</v>
      </c>
      <c r="C21" s="33" t="str">
        <f>BP!C21</f>
        <v>Traitement de recherche d'une adresse alternative</v>
      </c>
      <c r="D21" s="34" t="str">
        <f>BP!D21</f>
        <v>1000 Recherches d'adresses</v>
      </c>
      <c r="E21" s="70" t="str">
        <f>BP!E21</f>
        <v>3.2</v>
      </c>
      <c r="F21" s="35">
        <f>MROUND(BP!F21,0.01)</f>
        <v>0</v>
      </c>
      <c r="G21" s="36">
        <f>SUM(G19:G20)</f>
        <v>31500</v>
      </c>
      <c r="H21" s="38">
        <f t="shared" ref="H21" si="3">MROUND(F21*G21,0.01)</f>
        <v>0</v>
      </c>
      <c r="I21" s="39">
        <f>BP!G21</f>
        <v>0.2</v>
      </c>
      <c r="J21" s="40">
        <f t="shared" ref="J21" si="4">MROUND(H21*I21,0.01)</f>
        <v>0</v>
      </c>
      <c r="K21" s="40">
        <f t="shared" ref="K21" si="5">H21+J21</f>
        <v>0</v>
      </c>
    </row>
    <row r="22" spans="1:11" s="41" customFormat="1" thickBot="1">
      <c r="A22" s="32" t="str">
        <f>BP!A22</f>
        <v>TRC</v>
      </c>
      <c r="B22" s="33" t="str">
        <f>BP!B22</f>
        <v>TRC-PHOTO</v>
      </c>
      <c r="C22" s="33" t="str">
        <f>BP!C22</f>
        <v>Traitement d'une demande de photo</v>
      </c>
      <c r="D22" s="34" t="str">
        <f>BP!D22</f>
        <v>1000 demandes</v>
      </c>
      <c r="E22" s="70" t="str">
        <f>BP!E22</f>
        <v>3.2</v>
      </c>
      <c r="F22" s="35">
        <f>MROUND(BP!F22,0.01)</f>
        <v>0</v>
      </c>
      <c r="G22" s="36">
        <v>600</v>
      </c>
      <c r="H22" s="38">
        <f t="shared" si="2"/>
        <v>0</v>
      </c>
      <c r="I22" s="39">
        <f>BP!G22</f>
        <v>0.2</v>
      </c>
      <c r="J22" s="40">
        <f t="shared" si="0"/>
        <v>0</v>
      </c>
      <c r="K22" s="40">
        <f t="shared" si="1"/>
        <v>0</v>
      </c>
    </row>
    <row r="23" spans="1:11" s="41" customFormat="1" ht="13.8">
      <c r="A23" s="32" t="str">
        <f>BP!A23</f>
        <v>TRC</v>
      </c>
      <c r="B23" s="33" t="str">
        <f>BP!B23</f>
        <v>TRC-NONRAT</v>
      </c>
      <c r="C23" s="33" t="str">
        <f>BP!C23</f>
        <v>Traitement retour d'un courrier non rattachable</v>
      </c>
      <c r="D23" s="34" t="str">
        <f>BP!D23</f>
        <v>100 courriers</v>
      </c>
      <c r="E23" s="70" t="str">
        <f>BP!E23</f>
        <v>3.2</v>
      </c>
      <c r="F23" s="35">
        <f>MROUND(BP!F23,0.01)</f>
        <v>0</v>
      </c>
      <c r="G23" s="36">
        <v>2400</v>
      </c>
      <c r="H23" s="38">
        <f t="shared" si="2"/>
        <v>0</v>
      </c>
      <c r="I23" s="39">
        <f>BP!G23</f>
        <v>0.2</v>
      </c>
      <c r="J23" s="40">
        <f t="shared" si="0"/>
        <v>0</v>
      </c>
      <c r="K23" s="40">
        <f t="shared" si="1"/>
        <v>0</v>
      </c>
    </row>
    <row r="24" spans="1:11" ht="27.6">
      <c r="A24" s="32" t="str">
        <f>BP!A24</f>
        <v>TRC</v>
      </c>
      <c r="B24" s="33" t="str">
        <f>BP!B24</f>
        <v>TRC-ADMCNT</v>
      </c>
      <c r="C24" s="33" t="str">
        <f>BP!C24</f>
        <v>Traitement d'un courrier à destination de l'administration de l'ANTAI</v>
      </c>
      <c r="D24" s="34" t="str">
        <f>BP!D24</f>
        <v>100 courriers</v>
      </c>
      <c r="E24" s="70" t="str">
        <f>BP!E24</f>
        <v>3.2</v>
      </c>
      <c r="F24" s="35">
        <f>MROUND(BP!F24,0.01)</f>
        <v>0</v>
      </c>
      <c r="G24" s="36">
        <v>315</v>
      </c>
      <c r="H24" s="38">
        <f t="shared" si="2"/>
        <v>0</v>
      </c>
      <c r="I24" s="39">
        <f>BP!G24</f>
        <v>0.2</v>
      </c>
      <c r="J24" s="40">
        <f t="shared" si="0"/>
        <v>0</v>
      </c>
      <c r="K24" s="40">
        <f t="shared" si="1"/>
        <v>0</v>
      </c>
    </row>
    <row r="25" spans="1:11" s="41" customFormat="1" ht="29.1" customHeight="1" thickBot="1">
      <c r="A25" s="32" t="str">
        <f>BP!A25</f>
        <v>TRC</v>
      </c>
      <c r="B25" s="33" t="str">
        <f>BP!B25</f>
        <v>TRC-COU</v>
      </c>
      <c r="C25" s="33" t="str">
        <f>BP!C25</f>
        <v>Traitement d'un courrier de réclamation</v>
      </c>
      <c r="D25" s="34" t="str">
        <f>BP!D25</f>
        <v>1000 courriers numérisés</v>
      </c>
      <c r="E25" s="70" t="str">
        <f>BP!E25</f>
        <v>3.2</v>
      </c>
      <c r="F25" s="35">
        <f>MROUND(BP!F25,0.01)</f>
        <v>0</v>
      </c>
      <c r="G25" s="36">
        <v>9315</v>
      </c>
      <c r="H25" s="38">
        <f t="shared" si="2"/>
        <v>0</v>
      </c>
      <c r="I25" s="39">
        <f>BP!G25</f>
        <v>0.2</v>
      </c>
      <c r="J25" s="40">
        <f t="shared" si="0"/>
        <v>0</v>
      </c>
      <c r="K25" s="40">
        <f t="shared" si="1"/>
        <v>0</v>
      </c>
    </row>
    <row r="26" spans="1:11" s="41" customFormat="1" ht="29.1" customHeight="1" thickBot="1">
      <c r="A26" s="32" t="s">
        <v>60</v>
      </c>
      <c r="B26" s="33" t="s">
        <v>233</v>
      </c>
      <c r="C26" s="33" t="str">
        <f>BP!C26</f>
        <v>Horodatage qualifié d'un courrier de réclamation traité</v>
      </c>
      <c r="D26" s="34" t="str">
        <f>BP!D26</f>
        <v>1000 courriers numérisés</v>
      </c>
      <c r="E26" s="70" t="str">
        <f>BP!E26</f>
        <v>3.2</v>
      </c>
      <c r="F26" s="35">
        <f>MROUND(BP!F26,0.01)</f>
        <v>0</v>
      </c>
      <c r="G26" s="36">
        <v>9315</v>
      </c>
      <c r="H26" s="38">
        <f t="shared" ref="H26" si="6">MROUND(F26*G26,0.01)</f>
        <v>0</v>
      </c>
      <c r="I26" s="39">
        <f>BP!G26</f>
        <v>0.2</v>
      </c>
      <c r="J26" s="40">
        <f t="shared" ref="J26" si="7">MROUND(H26*I26,0.01)</f>
        <v>0</v>
      </c>
      <c r="K26" s="40">
        <f t="shared" ref="K26" si="8">H26+J26</f>
        <v>0</v>
      </c>
    </row>
    <row r="27" spans="1:11" ht="29.25" customHeight="1" thickBot="1">
      <c r="A27" s="32" t="str">
        <f>BP!A27</f>
        <v>TRC</v>
      </c>
      <c r="B27" s="33" t="str">
        <f>BP!B27</f>
        <v>TRC-IND-FR</v>
      </c>
      <c r="C27" s="33" t="str">
        <f>BP!C27</f>
        <v>Indexation d'un formulaire en français</v>
      </c>
      <c r="D27" s="34" t="str">
        <f>BP!D27</f>
        <v>10 formulaires indexés</v>
      </c>
      <c r="E27" s="70" t="str">
        <f>BP!E27</f>
        <v>3.2</v>
      </c>
      <c r="F27" s="35">
        <f>MROUND(BP!F27,0.01)</f>
        <v>0</v>
      </c>
      <c r="G27" s="36">
        <v>8000</v>
      </c>
      <c r="H27" s="38">
        <f t="shared" si="2"/>
        <v>0</v>
      </c>
      <c r="I27" s="39">
        <f>BP!G27</f>
        <v>0.2</v>
      </c>
      <c r="J27" s="40">
        <f t="shared" si="0"/>
        <v>0</v>
      </c>
      <c r="K27" s="40">
        <f t="shared" si="1"/>
        <v>0</v>
      </c>
    </row>
    <row r="28" spans="1:11" s="41" customFormat="1" ht="28.05" customHeight="1">
      <c r="A28" s="32" t="str">
        <f>BP!A28</f>
        <v>TRC</v>
      </c>
      <c r="B28" s="33" t="str">
        <f>BP!B28</f>
        <v>TRC-IND-ETR</v>
      </c>
      <c r="C28" s="33" t="str">
        <f>BP!C28</f>
        <v>Indexation d'un formulaire en langue étrangère</v>
      </c>
      <c r="D28" s="34" t="str">
        <f>BP!D28</f>
        <v>10 formulaires indexés</v>
      </c>
      <c r="E28" s="70" t="str">
        <f>BP!E28</f>
        <v>3.2</v>
      </c>
      <c r="F28" s="35">
        <f>MROUND(BP!F28,0.01)</f>
        <v>0</v>
      </c>
      <c r="G28" s="36">
        <v>500</v>
      </c>
      <c r="H28" s="38">
        <f t="shared" si="2"/>
        <v>0</v>
      </c>
      <c r="I28" s="39">
        <f>BP!G28</f>
        <v>0.2</v>
      </c>
      <c r="J28" s="40">
        <f t="shared" si="0"/>
        <v>0</v>
      </c>
      <c r="K28" s="40">
        <f t="shared" si="1"/>
        <v>0</v>
      </c>
    </row>
    <row r="29" spans="1:11" ht="28.5" customHeight="1">
      <c r="A29" s="32" t="str">
        <f>BP!A29</f>
        <v>TRC</v>
      </c>
      <c r="B29" s="33" t="str">
        <f>BP!B29</f>
        <v>TRC-COM-PAI</v>
      </c>
      <c r="C29" s="33" t="str">
        <f>BP!C29</f>
        <v>Complément pour un courrier avec paiement ou consignation</v>
      </c>
      <c r="D29" s="34" t="str">
        <f>BP!D29</f>
        <v>1 courrier</v>
      </c>
      <c r="E29" s="70" t="str">
        <f>BP!E29</f>
        <v>3.2</v>
      </c>
      <c r="F29" s="35">
        <f>MROUND(BP!F29,0.01)</f>
        <v>0</v>
      </c>
      <c r="G29" s="36">
        <v>2800</v>
      </c>
      <c r="H29" s="38">
        <f t="shared" si="2"/>
        <v>0</v>
      </c>
      <c r="I29" s="39">
        <f>BP!G29</f>
        <v>0.2</v>
      </c>
      <c r="J29" s="40">
        <f t="shared" si="0"/>
        <v>0</v>
      </c>
      <c r="K29" s="40">
        <f t="shared" si="1"/>
        <v>0</v>
      </c>
    </row>
    <row r="30" spans="1:11" ht="28.5" customHeight="1">
      <c r="A30" s="32" t="str">
        <f>BP!A30</f>
        <v>TRC</v>
      </c>
      <c r="B30" s="33" t="str">
        <f>BP!B30</f>
        <v>TRC-STOC-ARC</v>
      </c>
      <c r="C30" s="33" t="str">
        <f>BP!C30</f>
        <v>Stockage d'archives</v>
      </c>
      <c r="D30" s="34" t="str">
        <f>BP!D30</f>
        <v>1 mètre cube</v>
      </c>
      <c r="E30" s="70" t="str">
        <f>BP!E30</f>
        <v>3.2</v>
      </c>
      <c r="F30" s="35">
        <f>MROUND(BP!F30,0.01)</f>
        <v>0</v>
      </c>
      <c r="G30" s="36">
        <v>6300</v>
      </c>
      <c r="H30" s="38">
        <f t="shared" si="2"/>
        <v>0</v>
      </c>
      <c r="I30" s="39">
        <f>BP!G30</f>
        <v>0.2</v>
      </c>
      <c r="J30" s="40">
        <f t="shared" si="0"/>
        <v>0</v>
      </c>
      <c r="K30" s="40">
        <f t="shared" si="1"/>
        <v>0</v>
      </c>
    </row>
    <row r="31" spans="1:11">
      <c r="A31" s="32" t="str">
        <f>BP!A31</f>
        <v>TRC</v>
      </c>
      <c r="B31" s="33" t="str">
        <f>BP!B31</f>
        <v>TRC-EXT-ARC</v>
      </c>
      <c r="C31" s="33" t="str">
        <f>BP!C31</f>
        <v>Extraction d'un courrier du site d'archive distant</v>
      </c>
      <c r="D31" s="34" t="str">
        <f>BP!D31</f>
        <v xml:space="preserve">1 courrier </v>
      </c>
      <c r="E31" s="70" t="str">
        <f>BP!E31</f>
        <v>3.2</v>
      </c>
      <c r="F31" s="35">
        <f>MROUND(BP!F31,0.01)</f>
        <v>0</v>
      </c>
      <c r="G31" s="36">
        <v>20</v>
      </c>
      <c r="H31" s="38">
        <f t="shared" si="2"/>
        <v>0</v>
      </c>
      <c r="I31" s="39">
        <f>BP!G31</f>
        <v>0.2</v>
      </c>
      <c r="J31" s="40">
        <f t="shared" si="0"/>
        <v>0</v>
      </c>
      <c r="K31" s="40">
        <f t="shared" si="1"/>
        <v>0</v>
      </c>
    </row>
    <row r="32" spans="1:11" ht="28.5" customHeight="1">
      <c r="A32" s="32" t="str">
        <f>BP!A32</f>
        <v>TRC</v>
      </c>
      <c r="B32" s="33" t="str">
        <f>BP!B32</f>
        <v>TRC-DEST-ARC</v>
      </c>
      <c r="C32" s="33" t="str">
        <f>BP!C32</f>
        <v>Destruction d’archives</v>
      </c>
      <c r="D32" s="34" t="str">
        <f>BP!D32</f>
        <v>100 boîtes détruites</v>
      </c>
      <c r="E32" s="70" t="str">
        <f>BP!E32</f>
        <v>3.2</v>
      </c>
      <c r="F32" s="35">
        <f>MROUND(BP!F32,0.01)</f>
        <v>0</v>
      </c>
      <c r="G32" s="36">
        <v>4000</v>
      </c>
      <c r="H32" s="38">
        <f t="shared" si="2"/>
        <v>0</v>
      </c>
      <c r="I32" s="39">
        <f>BP!G32</f>
        <v>0.2</v>
      </c>
      <c r="J32" s="40">
        <f t="shared" si="0"/>
        <v>0</v>
      </c>
      <c r="K32" s="40">
        <f t="shared" si="1"/>
        <v>0</v>
      </c>
    </row>
    <row r="33" spans="1:11" ht="28.5" customHeight="1">
      <c r="A33" s="32" t="str">
        <f>BP!A33</f>
        <v>AIR</v>
      </c>
      <c r="B33" s="33" t="str">
        <f>BP!B33</f>
        <v>AIR-TIM</v>
      </c>
      <c r="C33" s="33" t="str">
        <f>BP!C33</f>
        <v>Vidéocodage manuel d'un MIF (TIM)</v>
      </c>
      <c r="D33" s="34" t="str">
        <f>BP!D33</f>
        <v>1000 MIF présentés</v>
      </c>
      <c r="E33" s="70" t="str">
        <f>BP!E33</f>
        <v>3.3</v>
      </c>
      <c r="F33" s="35">
        <f>MROUND(BP!F33,0.01)</f>
        <v>0</v>
      </c>
      <c r="G33" s="36">
        <v>80000</v>
      </c>
      <c r="H33" s="38">
        <f t="shared" si="2"/>
        <v>0</v>
      </c>
      <c r="I33" s="39">
        <f>BP!G33</f>
        <v>0.2</v>
      </c>
      <c r="J33" s="40">
        <f t="shared" si="0"/>
        <v>0</v>
      </c>
      <c r="K33" s="40">
        <f t="shared" si="1"/>
        <v>0</v>
      </c>
    </row>
    <row r="34" spans="1:11">
      <c r="A34" s="32" t="str">
        <f>BP!A34</f>
        <v>TMA</v>
      </c>
      <c r="B34" s="33" t="str">
        <f>BP!B34</f>
        <v>TMA-MCO</v>
      </c>
      <c r="C34" s="33" t="str">
        <f>BP!C34</f>
        <v xml:space="preserve">Maintenance logicielle corrective </v>
      </c>
      <c r="D34" s="34" t="str">
        <f>BP!D34</f>
        <v>1 correctif déployé en environnement de production</v>
      </c>
      <c r="E34" s="70" t="str">
        <f>BP!E34</f>
        <v>3.6</v>
      </c>
      <c r="F34" s="35">
        <f>MROUND(BP!F34,0.01)</f>
        <v>0</v>
      </c>
      <c r="G34" s="36">
        <v>500</v>
      </c>
      <c r="H34" s="38">
        <f t="shared" si="2"/>
        <v>0</v>
      </c>
      <c r="I34" s="39">
        <f>BP!G34</f>
        <v>0.2</v>
      </c>
      <c r="J34" s="40">
        <f t="shared" si="0"/>
        <v>0</v>
      </c>
      <c r="K34" s="40">
        <f t="shared" si="1"/>
        <v>0</v>
      </c>
    </row>
    <row r="35" spans="1:11">
      <c r="A35" s="32" t="str">
        <f>BP!A35</f>
        <v>TMA</v>
      </c>
      <c r="B35" s="33" t="str">
        <f>BP!B35</f>
        <v>TMA-EVO</v>
      </c>
      <c r="C35" s="33" t="str">
        <f>BP!C35</f>
        <v>Maintenance logicielle évolutive agile y compris recette usine</v>
      </c>
      <c r="D35" s="34" t="str">
        <f>BP!D35</f>
        <v>1  UO TMA-EVO (cf. onglet "Valo. TMA-EVO")</v>
      </c>
      <c r="E35" s="70" t="str">
        <f>BP!E35</f>
        <v>3.6</v>
      </c>
      <c r="F35" s="35">
        <f>MROUND(BP!F35,0.01)</f>
        <v>0</v>
      </c>
      <c r="G35" s="36">
        <v>7300</v>
      </c>
      <c r="H35" s="38">
        <f t="shared" si="2"/>
        <v>0</v>
      </c>
      <c r="I35" s="39">
        <f>BP!G35</f>
        <v>0.2</v>
      </c>
      <c r="J35" s="40">
        <f t="shared" si="0"/>
        <v>0</v>
      </c>
      <c r="K35" s="40">
        <f t="shared" si="1"/>
        <v>0</v>
      </c>
    </row>
    <row r="36" spans="1:11" ht="28.5" customHeight="1">
      <c r="A36" s="32" t="str">
        <f>BP!A36</f>
        <v>TMA</v>
      </c>
      <c r="B36" s="33" t="str">
        <f>BP!B36</f>
        <v>TMA-VABF</v>
      </c>
      <c r="C36" s="33" t="str">
        <f>BP!C36</f>
        <v>Participation au processus de recette constitutif de la phase de VABF</v>
      </c>
      <c r="D36" s="34" t="str">
        <f>BP!D36</f>
        <v>1 UO TMA-VABF (cf. onglet "Valo. TMA-VABF)</v>
      </c>
      <c r="E36" s="70" t="str">
        <f>BP!E36</f>
        <v>3.6</v>
      </c>
      <c r="F36" s="35">
        <f>MROUND(BP!F36,0.01)</f>
        <v>0</v>
      </c>
      <c r="G36" s="36">
        <v>500</v>
      </c>
      <c r="H36" s="38">
        <f t="shared" si="2"/>
        <v>0</v>
      </c>
      <c r="I36" s="39">
        <f>BP!G36</f>
        <v>0.2</v>
      </c>
      <c r="J36" s="40">
        <f t="shared" si="0"/>
        <v>0</v>
      </c>
      <c r="K36" s="40">
        <f t="shared" si="1"/>
        <v>0</v>
      </c>
    </row>
    <row r="37" spans="1:11">
      <c r="A37" s="32" t="str">
        <f>BP!A37</f>
        <v>TMA</v>
      </c>
      <c r="B37" s="33" t="str">
        <f>BP!B37</f>
        <v>TMA-RD</v>
      </c>
      <c r="C37" s="33" t="str">
        <f>BP!C37</f>
        <v>Rétrodocumentation technique</v>
      </c>
      <c r="D37" s="34" t="str">
        <f>BP!D37</f>
        <v xml:space="preserve">1 UO TMA-RD (cf. onglet "Valo. ETU et TMA-RD") </v>
      </c>
      <c r="E37" s="70" t="str">
        <f>BP!E37</f>
        <v>3.6</v>
      </c>
      <c r="F37" s="35">
        <f>MROUND(BP!F37,0.01)</f>
        <v>0</v>
      </c>
      <c r="G37" s="36">
        <v>110</v>
      </c>
      <c r="H37" s="38">
        <f t="shared" si="2"/>
        <v>0</v>
      </c>
      <c r="I37" s="39">
        <f>BP!G37</f>
        <v>0.2</v>
      </c>
      <c r="J37" s="40">
        <f t="shared" si="0"/>
        <v>0</v>
      </c>
      <c r="K37" s="40">
        <f t="shared" si="1"/>
        <v>0</v>
      </c>
    </row>
    <row r="38" spans="1:11">
      <c r="A38" s="32" t="str">
        <f>BP!A38</f>
        <v>Support</v>
      </c>
      <c r="B38" s="33" t="str">
        <f>BP!B38</f>
        <v>SUP-N2</v>
      </c>
      <c r="C38" s="33" t="str">
        <f>BP!C38</f>
        <v>Support de niveau 2</v>
      </c>
      <c r="D38" s="34" t="str">
        <f>BP!D38</f>
        <v>1 ticket résolu et fermé à ce niveau</v>
      </c>
      <c r="E38" s="70" t="str">
        <f>BP!E38</f>
        <v>3.7</v>
      </c>
      <c r="F38" s="35">
        <f>MROUND(BP!F38,0.01)</f>
        <v>0</v>
      </c>
      <c r="G38" s="36">
        <v>2500</v>
      </c>
      <c r="H38" s="38">
        <f t="shared" si="2"/>
        <v>0</v>
      </c>
      <c r="I38" s="39">
        <f>BP!G38</f>
        <v>0.2</v>
      </c>
      <c r="J38" s="40">
        <f t="shared" si="0"/>
        <v>0</v>
      </c>
      <c r="K38" s="40">
        <f t="shared" si="1"/>
        <v>0</v>
      </c>
    </row>
    <row r="39" spans="1:11" ht="15.75" customHeight="1">
      <c r="A39" s="32" t="str">
        <f>BP!A39</f>
        <v>Support</v>
      </c>
      <c r="B39" s="33" t="str">
        <f>BP!B39</f>
        <v>SUP-N3</v>
      </c>
      <c r="C39" s="33" t="str">
        <f>BP!C39</f>
        <v>Support de niveau 3</v>
      </c>
      <c r="D39" s="34" t="str">
        <f>BP!D39</f>
        <v>1 ticket résolu et fermé à ce niveau</v>
      </c>
      <c r="E39" s="70" t="str">
        <f>BP!E39</f>
        <v>3.7</v>
      </c>
      <c r="F39" s="35">
        <f>MROUND(BP!F39,0.01)</f>
        <v>0</v>
      </c>
      <c r="G39" s="36">
        <v>1250</v>
      </c>
      <c r="H39" s="38">
        <f t="shared" si="2"/>
        <v>0</v>
      </c>
      <c r="I39" s="39">
        <f>BP!G39</f>
        <v>0.2</v>
      </c>
      <c r="J39" s="40">
        <f t="shared" si="0"/>
        <v>0</v>
      </c>
      <c r="K39" s="40">
        <f t="shared" si="1"/>
        <v>0</v>
      </c>
    </row>
    <row r="40" spans="1:11">
      <c r="A40" s="32" t="str">
        <f>BP!A40</f>
        <v>Support</v>
      </c>
      <c r="B40" s="33" t="str">
        <f>BP!B40</f>
        <v>SUP-TX</v>
      </c>
      <c r="C40" s="33" t="str">
        <f>BP!C40</f>
        <v>Réalisation de demande de travaux</v>
      </c>
      <c r="D40" s="34" t="str">
        <f>BP!D40</f>
        <v>1 demi-journée de travaux</v>
      </c>
      <c r="E40" s="70" t="str">
        <f>BP!E40</f>
        <v>3.7</v>
      </c>
      <c r="F40" s="35">
        <f>MROUND(BP!F40,0.01)</f>
        <v>0</v>
      </c>
      <c r="G40" s="36">
        <v>10000</v>
      </c>
      <c r="H40" s="38">
        <f t="shared" si="2"/>
        <v>0</v>
      </c>
      <c r="I40" s="39">
        <f>BP!G40</f>
        <v>0.2</v>
      </c>
      <c r="J40" s="40">
        <f t="shared" si="0"/>
        <v>0</v>
      </c>
      <c r="K40" s="40">
        <f t="shared" si="1"/>
        <v>0</v>
      </c>
    </row>
    <row r="41" spans="1:11" ht="28.5" customHeight="1">
      <c r="A41" s="32" t="str">
        <f>BP!A41</f>
        <v>Support</v>
      </c>
      <c r="B41" s="33" t="str">
        <f>BP!B41</f>
        <v>SUP-HNO</v>
      </c>
      <c r="C41" s="33" t="str">
        <f>BP!C41</f>
        <v>Traitement d'une demande de support en heures non-ouvrées (HNO)</v>
      </c>
      <c r="D41" s="34" t="str">
        <f>BP!D41</f>
        <v>1 ticket résolu et fermé</v>
      </c>
      <c r="E41" s="70" t="str">
        <f>BP!E41</f>
        <v>3.7</v>
      </c>
      <c r="F41" s="35">
        <f>MROUND(BP!F41,0.01)</f>
        <v>0</v>
      </c>
      <c r="G41" s="36">
        <v>5</v>
      </c>
      <c r="H41" s="38">
        <f t="shared" si="2"/>
        <v>0</v>
      </c>
      <c r="I41" s="39">
        <f>BP!G41</f>
        <v>0.2</v>
      </c>
      <c r="J41" s="40">
        <f t="shared" si="0"/>
        <v>0</v>
      </c>
      <c r="K41" s="40">
        <f t="shared" si="1"/>
        <v>0</v>
      </c>
    </row>
    <row r="42" spans="1:11" ht="27.6">
      <c r="A42" s="32" t="str">
        <f>BP!A42</f>
        <v>Formation</v>
      </c>
      <c r="B42" s="33" t="str">
        <f>BP!B42</f>
        <v>FOR-CREA</v>
      </c>
      <c r="C42" s="33" t="str">
        <f>BP!C42</f>
        <v>Création d'un module de formation pour une durée cible d’animation d'une demi-journée</v>
      </c>
      <c r="D42" s="34" t="str">
        <f>BP!D42</f>
        <v>1 module de formation</v>
      </c>
      <c r="E42" s="70" t="str">
        <f>BP!E42</f>
        <v>3.8</v>
      </c>
      <c r="F42" s="35">
        <f>MROUND(BP!F42,0.01)</f>
        <v>0</v>
      </c>
      <c r="G42" s="36">
        <v>10</v>
      </c>
      <c r="H42" s="38">
        <f t="shared" si="2"/>
        <v>0</v>
      </c>
      <c r="I42" s="39">
        <f>BP!G42</f>
        <v>0.2</v>
      </c>
      <c r="J42" s="40">
        <f t="shared" si="0"/>
        <v>0</v>
      </c>
      <c r="K42" s="40">
        <f t="shared" si="1"/>
        <v>0</v>
      </c>
    </row>
    <row r="43" spans="1:11" ht="27.6">
      <c r="A43" s="32" t="str">
        <f>BP!A43</f>
        <v>Formation</v>
      </c>
      <c r="B43" s="33" t="str">
        <f>BP!B43</f>
        <v>FOR-REAL</v>
      </c>
      <c r="C43" s="33" t="str">
        <f>BP!C43</f>
        <v>Réalisation d'une session de formation d'une durée cible d'animation d'une demi-journée</v>
      </c>
      <c r="D43" s="34" t="str">
        <f>BP!D43</f>
        <v>1 session de formation</v>
      </c>
      <c r="E43" s="70" t="str">
        <f>BP!E43</f>
        <v>3.8</v>
      </c>
      <c r="F43" s="35">
        <f>MROUND(BP!F43,0.01)</f>
        <v>0</v>
      </c>
      <c r="G43" s="36">
        <v>20</v>
      </c>
      <c r="H43" s="38">
        <f t="shared" si="2"/>
        <v>0</v>
      </c>
      <c r="I43" s="39">
        <f>BP!G43</f>
        <v>0.2</v>
      </c>
      <c r="J43" s="40">
        <f t="shared" si="0"/>
        <v>0</v>
      </c>
      <c r="K43" s="40">
        <f t="shared" si="1"/>
        <v>0</v>
      </c>
    </row>
    <row r="44" spans="1:11">
      <c r="A44" s="32" t="str">
        <f>BP!A44</f>
        <v>SSI</v>
      </c>
      <c r="B44" s="33" t="str">
        <f>BP!B44</f>
        <v>SSI</v>
      </c>
      <c r="C44" s="33" t="str">
        <f>BP!C44</f>
        <v>Sécurité des systèmes d'information</v>
      </c>
      <c r="D44" s="34" t="str">
        <f>BP!D44</f>
        <v>1 mois, hors reprise</v>
      </c>
      <c r="E44" s="70" t="str">
        <f>BP!E44</f>
        <v>3.9</v>
      </c>
      <c r="F44" s="35">
        <f>MROUND(BP!F44,0.01)</f>
        <v>0</v>
      </c>
      <c r="G44" s="36">
        <v>63</v>
      </c>
      <c r="H44" s="38">
        <f t="shared" si="2"/>
        <v>0</v>
      </c>
      <c r="I44" s="39">
        <f>BP!G44</f>
        <v>0.2</v>
      </c>
      <c r="J44" s="40">
        <f t="shared" si="0"/>
        <v>0</v>
      </c>
      <c r="K44" s="40">
        <f t="shared" si="1"/>
        <v>0</v>
      </c>
    </row>
    <row r="45" spans="1:11">
      <c r="A45" s="32" t="str">
        <f>BP!A45</f>
        <v>PCA</v>
      </c>
      <c r="B45" s="33" t="str">
        <f>BP!B45</f>
        <v>PCA</v>
      </c>
      <c r="C45" s="33" t="str">
        <f>BP!C45</f>
        <v>Contribution au PCA</v>
      </c>
      <c r="D45" s="34" t="str">
        <f>BP!D45</f>
        <v>1 mois, hors reprise</v>
      </c>
      <c r="E45" s="70" t="str">
        <f>BP!E45</f>
        <v>3.10</v>
      </c>
      <c r="F45" s="35">
        <f>MROUND(BP!F45,0.01)</f>
        <v>0</v>
      </c>
      <c r="G45" s="36">
        <v>63</v>
      </c>
      <c r="H45" s="37">
        <f t="shared" si="2"/>
        <v>0</v>
      </c>
      <c r="I45" s="24">
        <f>BP!G45</f>
        <v>0.2</v>
      </c>
      <c r="J45" s="25">
        <f t="shared" si="0"/>
        <v>0</v>
      </c>
      <c r="K45" s="25">
        <f t="shared" si="1"/>
        <v>0</v>
      </c>
    </row>
    <row r="46" spans="1:11">
      <c r="A46" s="32" t="str">
        <f>BP!A46</f>
        <v>PCA</v>
      </c>
      <c r="B46" s="33" t="str">
        <f>BP!B46</f>
        <v>PCA-EXE-S</v>
      </c>
      <c r="C46" s="33" t="str">
        <f>BP!C46</f>
        <v>Préparation et déroulement de l'exercice du PCA réduit</v>
      </c>
      <c r="D46" s="34" t="str">
        <f>BP!D46</f>
        <v>à la demande pour 1 exercice</v>
      </c>
      <c r="E46" s="70" t="str">
        <f>BP!E46</f>
        <v>3.10</v>
      </c>
      <c r="F46" s="35">
        <f>MROUND(BP!F46,0.01)</f>
        <v>0</v>
      </c>
      <c r="G46" s="36">
        <v>4</v>
      </c>
      <c r="H46" s="37">
        <f t="shared" si="2"/>
        <v>0</v>
      </c>
      <c r="I46" s="24">
        <f>BP!G46</f>
        <v>0.2</v>
      </c>
      <c r="J46" s="25">
        <f t="shared" si="0"/>
        <v>0</v>
      </c>
      <c r="K46" s="25">
        <f t="shared" si="1"/>
        <v>0</v>
      </c>
    </row>
    <row r="47" spans="1:11">
      <c r="A47" s="32" t="str">
        <f>BP!A47</f>
        <v>PCA</v>
      </c>
      <c r="B47" s="33" t="str">
        <f>BP!B47</f>
        <v>PCA-EXE-C</v>
      </c>
      <c r="C47" s="33" t="str">
        <f>BP!C47</f>
        <v>Préparation et déroulement de l'exercice du PCA complet</v>
      </c>
      <c r="D47" s="34" t="str">
        <f>BP!D47</f>
        <v>à la demande pour 1 exercice</v>
      </c>
      <c r="E47" s="70" t="str">
        <f>BP!E47</f>
        <v>3.10</v>
      </c>
      <c r="F47" s="35">
        <f>MROUND(BP!F47,0.01)</f>
        <v>0</v>
      </c>
      <c r="G47" s="36">
        <v>2</v>
      </c>
      <c r="H47" s="37">
        <f t="shared" si="2"/>
        <v>0</v>
      </c>
      <c r="I47" s="24">
        <f>BP!G47</f>
        <v>0.2</v>
      </c>
      <c r="J47" s="25">
        <f t="shared" si="0"/>
        <v>0</v>
      </c>
      <c r="K47" s="25">
        <f t="shared" si="1"/>
        <v>0</v>
      </c>
    </row>
    <row r="48" spans="1:11" ht="15" customHeight="1">
      <c r="A48" s="32" t="str">
        <f>BP!A48</f>
        <v>Etudes</v>
      </c>
      <c r="B48" s="33" t="str">
        <f>BP!B48</f>
        <v>ETU</v>
      </c>
      <c r="C48" s="33" t="str">
        <f>BP!C48</f>
        <v>Etude technico-fonctionnelle, décisionnelle ou innovante</v>
      </c>
      <c r="D48" s="34" t="str">
        <f>BP!D48</f>
        <v xml:space="preserve">1 UO ETU (cf. onglet "Valo. ETU et TMA-RD") </v>
      </c>
      <c r="E48" s="70" t="str">
        <f>BP!E48</f>
        <v>3.11</v>
      </c>
      <c r="F48" s="35">
        <f>MROUND(BP!F48,0.01)</f>
        <v>0</v>
      </c>
      <c r="G48" s="36">
        <v>660</v>
      </c>
      <c r="H48" s="37">
        <f t="shared" si="2"/>
        <v>0</v>
      </c>
      <c r="I48" s="24">
        <f>BP!G48</f>
        <v>0.2</v>
      </c>
      <c r="J48" s="25">
        <f t="shared" si="0"/>
        <v>0</v>
      </c>
      <c r="K48" s="25">
        <f t="shared" si="1"/>
        <v>0</v>
      </c>
    </row>
    <row r="49" spans="1:11">
      <c r="A49" s="32" t="str">
        <f>BP!A49</f>
        <v>Transfert</v>
      </c>
      <c r="B49" s="33" t="str">
        <f>BP!B49</f>
        <v>TRS-ERA</v>
      </c>
      <c r="C49" s="33" t="str">
        <f>BP!C49</f>
        <v>Préparation et réalisation du transfert du domaine ERA</v>
      </c>
      <c r="D49" s="34" t="str">
        <f>BP!D49</f>
        <v>1 domaine transféré</v>
      </c>
      <c r="E49" s="70" t="str">
        <f>BP!E49</f>
        <v>3.12</v>
      </c>
      <c r="F49" s="35">
        <f>MROUND(BP!F49,0.01)</f>
        <v>0</v>
      </c>
      <c r="G49" s="36">
        <v>1</v>
      </c>
      <c r="H49" s="37">
        <f t="shared" si="2"/>
        <v>0</v>
      </c>
      <c r="I49" s="24">
        <f>BP!G49</f>
        <v>0.2</v>
      </c>
      <c r="J49" s="25">
        <f t="shared" si="0"/>
        <v>0</v>
      </c>
      <c r="K49" s="25">
        <f t="shared" si="1"/>
        <v>0</v>
      </c>
    </row>
    <row r="50" spans="1:11">
      <c r="A50" s="32" t="str">
        <f>BP!A50</f>
        <v>Transfert</v>
      </c>
      <c r="B50" s="33" t="str">
        <f>BP!B50</f>
        <v>TRS-TRC</v>
      </c>
      <c r="C50" s="33" t="str">
        <f>BP!C50</f>
        <v>Préparation et réalisation du transfert du domaine TRC</v>
      </c>
      <c r="D50" s="34" t="str">
        <f>BP!D50</f>
        <v>1 domaine transféré</v>
      </c>
      <c r="E50" s="70" t="str">
        <f>BP!E50</f>
        <v>3.12</v>
      </c>
      <c r="F50" s="35">
        <f>MROUND(BP!F50,0.01)</f>
        <v>0</v>
      </c>
      <c r="G50" s="36">
        <v>1</v>
      </c>
      <c r="H50" s="37">
        <f t="shared" si="2"/>
        <v>0</v>
      </c>
      <c r="I50" s="24">
        <f>BP!G50</f>
        <v>0.2</v>
      </c>
      <c r="J50" s="25">
        <f t="shared" si="0"/>
        <v>0</v>
      </c>
      <c r="K50" s="25">
        <f t="shared" si="1"/>
        <v>0</v>
      </c>
    </row>
    <row r="51" spans="1:11" ht="15" thickBot="1">
      <c r="A51" s="32" t="str">
        <f>BP!A51</f>
        <v>Transfert</v>
      </c>
      <c r="B51" s="33" t="str">
        <f>BP!B51</f>
        <v>TRS-AIR</v>
      </c>
      <c r="C51" s="33" t="str">
        <f>BP!C51</f>
        <v>Préparation et réalisation du transfert du domaine AIR</v>
      </c>
      <c r="D51" s="34" t="str">
        <f>BP!D51</f>
        <v>1 domaine transféré</v>
      </c>
      <c r="E51" s="70" t="str">
        <f>BP!E51</f>
        <v>3.12</v>
      </c>
      <c r="F51" s="35">
        <f>MROUND(BP!F51,0.01)</f>
        <v>0</v>
      </c>
      <c r="G51" s="36">
        <v>1</v>
      </c>
      <c r="H51" s="37">
        <f t="shared" si="2"/>
        <v>0</v>
      </c>
      <c r="I51" s="24">
        <f>BP!G51</f>
        <v>0.2</v>
      </c>
      <c r="J51" s="25">
        <f t="shared" si="0"/>
        <v>0</v>
      </c>
      <c r="K51" s="25">
        <f t="shared" si="1"/>
        <v>0</v>
      </c>
    </row>
    <row r="52" spans="1:11" ht="28.5" customHeight="1" thickBot="1">
      <c r="A52" s="32" t="str">
        <f>BP!A52</f>
        <v>Transfert</v>
      </c>
      <c r="B52" s="33" t="str">
        <f>BP!B52</f>
        <v>TRS-AT</v>
      </c>
      <c r="C52" s="33" t="str">
        <f>BP!C52</f>
        <v>Assistance complémentaire au futur titulaire</v>
      </c>
      <c r="D52" s="34" t="str">
        <f>BP!D52</f>
        <v>1 demi-journée</v>
      </c>
      <c r="E52" s="70" t="str">
        <f>BP!E52</f>
        <v>3.12</v>
      </c>
      <c r="F52" s="35">
        <f>MROUND(BP!F52,0.01)</f>
        <v>0</v>
      </c>
      <c r="G52" s="36">
        <v>60</v>
      </c>
      <c r="H52" s="37">
        <f t="shared" si="2"/>
        <v>0</v>
      </c>
      <c r="I52" s="24">
        <f>BP!G52</f>
        <v>0.2</v>
      </c>
      <c r="J52" s="25">
        <f t="shared" si="0"/>
        <v>0</v>
      </c>
      <c r="K52" s="25">
        <f t="shared" si="1"/>
        <v>0</v>
      </c>
    </row>
    <row r="53" spans="1:11">
      <c r="D53" s="13"/>
      <c r="E53" s="13"/>
      <c r="F53" s="42" t="s">
        <v>171</v>
      </c>
      <c r="G53" s="43"/>
      <c r="H53" s="44">
        <f>SUM(H2:H52)</f>
        <v>0</v>
      </c>
      <c r="I53" s="45"/>
      <c r="J53" s="44">
        <f>SUM(J2:J52)</f>
        <v>0</v>
      </c>
      <c r="K53" s="44">
        <f>SUM(K2:K52)</f>
        <v>0</v>
      </c>
    </row>
  </sheetData>
  <pageMargins left="0.70866141732283472" right="0.70866141732283472" top="1.3385826771653544" bottom="0.74803149606299213" header="0.31496062992125984" footer="0.31496062992125984"/>
  <pageSetup paperSize="8" scale="75" fitToHeight="5" orientation="landscape" r:id="rId1"/>
  <headerFooter>
    <oddHeader>&amp;CDQE-BPO-AOO-2025-01-  Fourniture de services d’éditique, d’analyse et de traitement des images, de traitement du courrier et d’archivage (CNT 7)
&amp;16DETAIL QUANTITATIF ESTIMATIF</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tabColor theme="7" tint="0.59999389629810485"/>
    <pageSetUpPr fitToPage="1"/>
  </sheetPr>
  <dimension ref="A1:I19"/>
  <sheetViews>
    <sheetView zoomScale="85" workbookViewId="0">
      <selection activeCell="A7" sqref="A7"/>
    </sheetView>
  </sheetViews>
  <sheetFormatPr baseColWidth="10" defaultColWidth="11.44140625" defaultRowHeight="13.2"/>
  <cols>
    <col min="1" max="1" width="31.77734375" style="46" customWidth="1"/>
    <col min="2" max="2" width="27.77734375" style="46" customWidth="1"/>
    <col min="3" max="5" width="24" style="46" customWidth="1"/>
    <col min="6" max="6" width="25.44140625" style="46" customWidth="1"/>
    <col min="7" max="7" width="26.44140625" style="46" customWidth="1"/>
    <col min="8" max="8" width="63" style="46" customWidth="1"/>
    <col min="9" max="16384" width="11.44140625" style="46"/>
  </cols>
  <sheetData>
    <row r="1" spans="1:9">
      <c r="A1" s="77"/>
      <c r="B1" s="77"/>
      <c r="C1" s="77"/>
      <c r="D1" s="77"/>
      <c r="E1" s="77"/>
    </row>
    <row r="2" spans="1:9">
      <c r="C2" s="78" t="s">
        <v>228</v>
      </c>
      <c r="D2" s="78"/>
      <c r="E2" s="78"/>
      <c r="F2" s="79"/>
    </row>
    <row r="3" spans="1:9" ht="214.5" customHeight="1">
      <c r="C3" s="78"/>
      <c r="D3" s="78"/>
      <c r="E3" s="78"/>
      <c r="F3" s="79"/>
      <c r="I3" s="72"/>
    </row>
    <row r="4" spans="1:9">
      <c r="F4" s="80" t="s">
        <v>172</v>
      </c>
      <c r="G4" s="80"/>
    </row>
    <row r="5" spans="1:9" ht="39.6">
      <c r="A5" s="47" t="s">
        <v>173</v>
      </c>
      <c r="B5" s="48" t="s">
        <v>174</v>
      </c>
      <c r="C5" s="47" t="s">
        <v>215</v>
      </c>
      <c r="D5" s="47" t="s">
        <v>216</v>
      </c>
      <c r="E5" s="49" t="s">
        <v>175</v>
      </c>
      <c r="F5" s="47" t="s">
        <v>176</v>
      </c>
      <c r="G5" s="47" t="s">
        <v>177</v>
      </c>
      <c r="H5" s="49" t="s">
        <v>178</v>
      </c>
    </row>
    <row r="6" spans="1:9" ht="14.4">
      <c r="A6" s="50" t="s">
        <v>232</v>
      </c>
      <c r="B6" s="50" t="s">
        <v>179</v>
      </c>
      <c r="C6" s="51"/>
      <c r="D6" s="52">
        <f t="shared" ref="D6:D9" si="0">MROUND(C6*1.2,0.01)</f>
        <v>0</v>
      </c>
      <c r="E6" s="53">
        <v>0.03</v>
      </c>
      <c r="F6" s="81">
        <f>MROUND(SUMPRODUCT(C6:C17,E6:E17),0.01)</f>
        <v>0</v>
      </c>
      <c r="G6" s="81">
        <f>F6*1.2</f>
        <v>0</v>
      </c>
      <c r="H6" s="54" t="s">
        <v>180</v>
      </c>
    </row>
    <row r="7" spans="1:9" ht="14.4">
      <c r="A7" s="50" t="s">
        <v>181</v>
      </c>
      <c r="B7" s="50" t="s">
        <v>179</v>
      </c>
      <c r="C7" s="51"/>
      <c r="D7" s="52">
        <f t="shared" si="0"/>
        <v>0</v>
      </c>
      <c r="E7" s="53">
        <v>7.0000000000000007E-2</v>
      </c>
      <c r="F7" s="81"/>
      <c r="G7" s="81"/>
      <c r="H7" s="54" t="s">
        <v>182</v>
      </c>
    </row>
    <row r="8" spans="1:9" ht="14.4">
      <c r="A8" s="50" t="s">
        <v>183</v>
      </c>
      <c r="B8" s="50" t="s">
        <v>179</v>
      </c>
      <c r="C8" s="51"/>
      <c r="D8" s="52">
        <f t="shared" si="0"/>
        <v>0</v>
      </c>
      <c r="E8" s="53">
        <v>0.1</v>
      </c>
      <c r="F8" s="81"/>
      <c r="G8" s="81"/>
      <c r="H8" s="54" t="s">
        <v>184</v>
      </c>
    </row>
    <row r="9" spans="1:9" ht="14.4">
      <c r="A9" s="50" t="s">
        <v>185</v>
      </c>
      <c r="B9" s="50" t="s">
        <v>186</v>
      </c>
      <c r="C9" s="51"/>
      <c r="D9" s="52">
        <f t="shared" si="0"/>
        <v>0</v>
      </c>
      <c r="E9" s="53">
        <v>0.05</v>
      </c>
      <c r="F9" s="81"/>
      <c r="G9" s="81"/>
      <c r="H9" s="54" t="s">
        <v>187</v>
      </c>
    </row>
    <row r="10" spans="1:9" ht="14.4">
      <c r="A10" s="50" t="s">
        <v>188</v>
      </c>
      <c r="B10" s="50" t="s">
        <v>189</v>
      </c>
      <c r="C10" s="51"/>
      <c r="D10" s="52">
        <f t="shared" ref="D10:D17" si="1">MROUND(C10*1.2,0.01)</f>
        <v>0</v>
      </c>
      <c r="E10" s="53">
        <v>0.25</v>
      </c>
      <c r="F10" s="81"/>
      <c r="G10" s="81"/>
      <c r="H10" s="54" t="s">
        <v>190</v>
      </c>
    </row>
    <row r="11" spans="1:9" ht="14.4">
      <c r="A11" s="50" t="s">
        <v>191</v>
      </c>
      <c r="B11" s="50" t="s">
        <v>186</v>
      </c>
      <c r="C11" s="51"/>
      <c r="D11" s="52">
        <f t="shared" si="1"/>
        <v>0</v>
      </c>
      <c r="E11" s="53">
        <v>0.15</v>
      </c>
      <c r="F11" s="81"/>
      <c r="G11" s="81"/>
      <c r="H11" s="54" t="s">
        <v>190</v>
      </c>
    </row>
    <row r="12" spans="1:9" ht="28.8">
      <c r="A12" s="50" t="s">
        <v>192</v>
      </c>
      <c r="B12" s="50" t="s">
        <v>186</v>
      </c>
      <c r="C12" s="51"/>
      <c r="D12" s="52">
        <f t="shared" si="1"/>
        <v>0</v>
      </c>
      <c r="E12" s="53">
        <v>0.05</v>
      </c>
      <c r="F12" s="81"/>
      <c r="G12" s="81"/>
      <c r="H12" s="54" t="s">
        <v>193</v>
      </c>
    </row>
    <row r="13" spans="1:9" ht="28.8">
      <c r="A13" s="50" t="s">
        <v>194</v>
      </c>
      <c r="B13" s="50" t="s">
        <v>186</v>
      </c>
      <c r="C13" s="51"/>
      <c r="D13" s="52">
        <f t="shared" si="1"/>
        <v>0</v>
      </c>
      <c r="E13" s="53">
        <v>0.05</v>
      </c>
      <c r="F13" s="81"/>
      <c r="G13" s="81"/>
      <c r="H13" s="54" t="s">
        <v>193</v>
      </c>
    </row>
    <row r="14" spans="1:9" ht="14.4">
      <c r="A14" s="50" t="s">
        <v>195</v>
      </c>
      <c r="B14" s="50" t="s">
        <v>179</v>
      </c>
      <c r="C14" s="51"/>
      <c r="D14" s="52">
        <f t="shared" si="1"/>
        <v>0</v>
      </c>
      <c r="E14" s="53">
        <v>0.05</v>
      </c>
      <c r="F14" s="81"/>
      <c r="G14" s="81"/>
      <c r="H14" s="54" t="s">
        <v>196</v>
      </c>
    </row>
    <row r="15" spans="1:9" ht="14.4">
      <c r="A15" s="50" t="s">
        <v>197</v>
      </c>
      <c r="B15" s="50" t="s">
        <v>198</v>
      </c>
      <c r="C15" s="51"/>
      <c r="D15" s="52">
        <f t="shared" si="1"/>
        <v>0</v>
      </c>
      <c r="E15" s="53">
        <v>0.1</v>
      </c>
      <c r="F15" s="81"/>
      <c r="G15" s="81"/>
      <c r="H15" s="55"/>
    </row>
    <row r="16" spans="1:9" ht="14.4">
      <c r="A16" s="50" t="s">
        <v>199</v>
      </c>
      <c r="B16" s="50" t="s">
        <v>179</v>
      </c>
      <c r="C16" s="51"/>
      <c r="D16" s="52">
        <f t="shared" si="1"/>
        <v>0</v>
      </c>
      <c r="E16" s="53">
        <v>0.05</v>
      </c>
      <c r="F16" s="81"/>
      <c r="G16" s="81"/>
      <c r="H16" s="54" t="s">
        <v>200</v>
      </c>
    </row>
    <row r="17" spans="1:8" ht="13.8">
      <c r="A17" s="50" t="s">
        <v>201</v>
      </c>
      <c r="B17" s="50" t="s">
        <v>179</v>
      </c>
      <c r="C17" s="51"/>
      <c r="D17" s="52">
        <f t="shared" si="1"/>
        <v>0</v>
      </c>
      <c r="E17" s="53">
        <v>0.05</v>
      </c>
      <c r="F17" s="81"/>
      <c r="G17" s="81"/>
      <c r="H17" s="56" t="s">
        <v>202</v>
      </c>
    </row>
    <row r="19" spans="1:8">
      <c r="E19" s="57">
        <f>SUM(E6:E17)</f>
        <v>1.0000000000000002</v>
      </c>
    </row>
  </sheetData>
  <protectedRanges>
    <protectedRange sqref="C6:C17" name="Plage1_1"/>
  </protectedRanges>
  <mergeCells count="5">
    <mergeCell ref="A1:E1"/>
    <mergeCell ref="C2:F3"/>
    <mergeCell ref="F4:G4"/>
    <mergeCell ref="F6:F17"/>
    <mergeCell ref="G6:G17"/>
  </mergeCells>
  <hyperlinks>
    <hyperlink ref="H6" r:id="rId1"/>
    <hyperlink ref="H7" r:id="rId2"/>
    <hyperlink ref="H8" r:id="rId3"/>
    <hyperlink ref="H9" r:id="rId4"/>
    <hyperlink ref="H10" r:id="rId5"/>
    <hyperlink ref="H11" r:id="rId6"/>
    <hyperlink ref="H12" r:id="rId7"/>
    <hyperlink ref="H13" r:id="rId8"/>
    <hyperlink ref="H14" r:id="rId9"/>
    <hyperlink ref="H16" r:id="rId10"/>
    <hyperlink ref="H17" r:id="rId11"/>
  </hyperlinks>
  <pageMargins left="0.70866141732283472" right="0.70866141732283472" top="0.74803149606299213" bottom="0.74803149606299213" header="0.31496062992125984" footer="0.31496062992125984"/>
  <pageSetup paperSize="8" scale="78" orientation="landscape" r:id="rId12"/>
  <headerFooter>
    <oddHeader>&amp;CBPO-AOO-2025-01-  Fourniture de services d’éditique, d’analyse et de traitement des images, de traitement du courrier et d’archivage (CNT 7)</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tabColor theme="7" tint="0.59999389629810485"/>
    <pageSetUpPr fitToPage="1"/>
  </sheetPr>
  <dimension ref="A1:I8"/>
  <sheetViews>
    <sheetView zoomScale="85" zoomScaleNormal="85" workbookViewId="0">
      <selection activeCell="A6" sqref="A6"/>
    </sheetView>
  </sheetViews>
  <sheetFormatPr baseColWidth="10" defaultColWidth="11.44140625" defaultRowHeight="13.2"/>
  <cols>
    <col min="1" max="1" width="31.77734375" style="46" customWidth="1"/>
    <col min="2" max="2" width="32.77734375" style="46" customWidth="1"/>
    <col min="3" max="5" width="24.77734375" style="46" customWidth="1"/>
    <col min="6" max="6" width="25.44140625" style="46" customWidth="1"/>
    <col min="7" max="7" width="26.44140625" style="46" customWidth="1"/>
    <col min="8" max="8" width="64" style="58" customWidth="1"/>
    <col min="9" max="16384" width="11.44140625" style="46"/>
  </cols>
  <sheetData>
    <row r="1" spans="1:9">
      <c r="A1" s="77"/>
      <c r="B1" s="77"/>
      <c r="C1" s="77"/>
      <c r="D1" s="77"/>
      <c r="E1" s="77"/>
    </row>
    <row r="2" spans="1:9">
      <c r="C2" s="78" t="s">
        <v>229</v>
      </c>
      <c r="D2" s="78"/>
      <c r="E2" s="78"/>
      <c r="F2" s="79"/>
    </row>
    <row r="3" spans="1:9" ht="186" customHeight="1">
      <c r="C3" s="78"/>
      <c r="D3" s="78"/>
      <c r="E3" s="78"/>
      <c r="F3" s="79"/>
      <c r="I3" s="72"/>
    </row>
    <row r="4" spans="1:9">
      <c r="F4" s="80" t="s">
        <v>203</v>
      </c>
      <c r="G4" s="80"/>
    </row>
    <row r="5" spans="1:9" ht="26.4">
      <c r="A5" s="47" t="s">
        <v>173</v>
      </c>
      <c r="B5" s="48" t="s">
        <v>204</v>
      </c>
      <c r="C5" s="47" t="s">
        <v>215</v>
      </c>
      <c r="D5" s="47" t="s">
        <v>216</v>
      </c>
      <c r="E5" s="49" t="s">
        <v>175</v>
      </c>
      <c r="F5" s="47" t="s">
        <v>176</v>
      </c>
      <c r="G5" s="47" t="s">
        <v>177</v>
      </c>
      <c r="H5" s="49" t="s">
        <v>178</v>
      </c>
    </row>
    <row r="6" spans="1:9" s="59" customFormat="1" ht="12.6" customHeight="1">
      <c r="A6" s="60" t="s">
        <v>205</v>
      </c>
      <c r="B6" s="60" t="s">
        <v>186</v>
      </c>
      <c r="C6" s="51"/>
      <c r="D6" s="52">
        <f t="shared" ref="D6:D7" si="0">MROUND(C6*1.2,0.01)</f>
        <v>0</v>
      </c>
      <c r="E6" s="61">
        <v>0.25</v>
      </c>
      <c r="F6" s="82">
        <f>MROUND(SUMPRODUCT(C6:C7,E6:E7),0.01)</f>
        <v>0</v>
      </c>
      <c r="G6" s="81">
        <f>F6*1.2</f>
        <v>0</v>
      </c>
      <c r="H6" s="62" t="s">
        <v>196</v>
      </c>
      <c r="I6" s="63"/>
    </row>
    <row r="7" spans="1:9" s="59" customFormat="1" ht="12.6" customHeight="1">
      <c r="A7" s="60" t="s">
        <v>206</v>
      </c>
      <c r="B7" s="60" t="s">
        <v>179</v>
      </c>
      <c r="C7" s="51"/>
      <c r="D7" s="52">
        <f t="shared" si="0"/>
        <v>0</v>
      </c>
      <c r="E7" s="61">
        <v>0.75</v>
      </c>
      <c r="F7" s="82"/>
      <c r="G7" s="81"/>
      <c r="H7" s="62" t="s">
        <v>196</v>
      </c>
      <c r="I7" s="63"/>
    </row>
    <row r="8" spans="1:9">
      <c r="C8" s="64"/>
      <c r="D8" s="65"/>
      <c r="E8" s="66">
        <f>SUM(E6:E7)</f>
        <v>1</v>
      </c>
      <c r="F8" s="67"/>
    </row>
  </sheetData>
  <protectedRanges>
    <protectedRange sqref="C6:C7" name="Plage1_1"/>
  </protectedRanges>
  <mergeCells count="5">
    <mergeCell ref="A1:E1"/>
    <mergeCell ref="C2:F3"/>
    <mergeCell ref="F4:G4"/>
    <mergeCell ref="F6:F7"/>
    <mergeCell ref="G6:G7"/>
  </mergeCells>
  <hyperlinks>
    <hyperlink ref="H6" r:id="rId1"/>
    <hyperlink ref="H7" r:id="rId2"/>
  </hyperlinks>
  <pageMargins left="0.70866141732283472" right="0.70866141732283472" top="0.74803149606299213" bottom="0.74803149606299213" header="0.31496062992125984" footer="0.31496062992125984"/>
  <pageSetup paperSize="8" scale="75" orientation="landscape" r:id="rId3"/>
  <headerFooter>
    <oddHeader>&amp;CBPO-AOO-2025-01-  Fourniture de services d’éditique, d’analyse et de traitement des images, de traitement du courrier et d’archivage (CNT 7)</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1">
    <tabColor theme="7" tint="0.59999389629810485"/>
    <pageSetUpPr fitToPage="1"/>
  </sheetPr>
  <dimension ref="A1:I10"/>
  <sheetViews>
    <sheetView zoomScale="92" workbookViewId="0">
      <selection activeCell="A7" sqref="A7"/>
    </sheetView>
  </sheetViews>
  <sheetFormatPr baseColWidth="10" defaultColWidth="11.44140625" defaultRowHeight="13.2"/>
  <cols>
    <col min="1" max="1" width="31.77734375" style="46" customWidth="1"/>
    <col min="2" max="2" width="32.77734375" style="46" customWidth="1"/>
    <col min="3" max="5" width="24.77734375" style="46" customWidth="1"/>
    <col min="6" max="6" width="25.44140625" style="46" customWidth="1"/>
    <col min="7" max="7" width="26.44140625" style="46" customWidth="1"/>
    <col min="8" max="8" width="79.77734375" style="58" customWidth="1"/>
    <col min="9" max="16384" width="11.44140625" style="46"/>
  </cols>
  <sheetData>
    <row r="1" spans="1:9">
      <c r="A1" s="77"/>
      <c r="B1" s="77"/>
      <c r="C1" s="77"/>
      <c r="D1" s="77"/>
      <c r="E1" s="77"/>
    </row>
    <row r="2" spans="1:9">
      <c r="C2" s="78" t="s">
        <v>230</v>
      </c>
      <c r="D2" s="78"/>
      <c r="E2" s="78"/>
      <c r="F2" s="79"/>
    </row>
    <row r="3" spans="1:9" ht="198" customHeight="1">
      <c r="C3" s="78"/>
      <c r="D3" s="78"/>
      <c r="E3" s="78"/>
      <c r="F3" s="79"/>
      <c r="I3" s="72"/>
    </row>
    <row r="4" spans="1:9">
      <c r="F4" s="83" t="s">
        <v>207</v>
      </c>
      <c r="G4" s="83"/>
    </row>
    <row r="5" spans="1:9" ht="26.4">
      <c r="A5" s="47" t="s">
        <v>173</v>
      </c>
      <c r="B5" s="48" t="s">
        <v>204</v>
      </c>
      <c r="C5" s="47" t="s">
        <v>215</v>
      </c>
      <c r="D5" s="47" t="s">
        <v>216</v>
      </c>
      <c r="E5" s="49" t="s">
        <v>175</v>
      </c>
      <c r="F5" s="47" t="s">
        <v>176</v>
      </c>
      <c r="G5" s="47" t="s">
        <v>177</v>
      </c>
      <c r="H5" s="49" t="s">
        <v>178</v>
      </c>
    </row>
    <row r="6" spans="1:9" ht="12.6" customHeight="1">
      <c r="A6" s="50" t="s">
        <v>231</v>
      </c>
      <c r="B6" s="50" t="s">
        <v>179</v>
      </c>
      <c r="C6" s="51"/>
      <c r="D6" s="52">
        <f t="shared" ref="D6:D9" si="0">MROUND(C6*1.2,0.01)</f>
        <v>0</v>
      </c>
      <c r="E6" s="53">
        <v>0.05</v>
      </c>
      <c r="F6" s="81">
        <f>MROUND(SUMPRODUCT(C6:C9,E6:E9),0.01)</f>
        <v>0</v>
      </c>
      <c r="G6" s="81">
        <f>F6*1.2</f>
        <v>0</v>
      </c>
      <c r="H6" s="54" t="s">
        <v>180</v>
      </c>
      <c r="I6" s="68"/>
    </row>
    <row r="7" spans="1:9" ht="12.6" customHeight="1">
      <c r="A7" s="50" t="s">
        <v>185</v>
      </c>
      <c r="B7" s="50" t="s">
        <v>179</v>
      </c>
      <c r="C7" s="51"/>
      <c r="D7" s="52">
        <f t="shared" si="0"/>
        <v>0</v>
      </c>
      <c r="E7" s="53">
        <v>0.4</v>
      </c>
      <c r="F7" s="81"/>
      <c r="G7" s="81"/>
      <c r="H7" s="54" t="s">
        <v>187</v>
      </c>
      <c r="I7" s="68"/>
    </row>
    <row r="8" spans="1:9" ht="12.6" customHeight="1">
      <c r="A8" s="50" t="s">
        <v>183</v>
      </c>
      <c r="B8" s="50" t="s">
        <v>179</v>
      </c>
      <c r="C8" s="51"/>
      <c r="D8" s="52">
        <f t="shared" si="0"/>
        <v>0</v>
      </c>
      <c r="E8" s="53">
        <v>0.15</v>
      </c>
      <c r="F8" s="81"/>
      <c r="G8" s="81"/>
      <c r="H8" s="54" t="s">
        <v>184</v>
      </c>
      <c r="I8" s="68"/>
    </row>
    <row r="9" spans="1:9" ht="26.4">
      <c r="A9" s="50" t="s">
        <v>217</v>
      </c>
      <c r="B9" s="50" t="s">
        <v>186</v>
      </c>
      <c r="C9" s="51"/>
      <c r="D9" s="52">
        <f t="shared" si="0"/>
        <v>0</v>
      </c>
      <c r="E9" s="53">
        <v>0.4</v>
      </c>
      <c r="F9" s="81"/>
      <c r="G9" s="81"/>
      <c r="H9" s="62"/>
      <c r="I9" s="68"/>
    </row>
    <row r="10" spans="1:9">
      <c r="C10" s="64"/>
      <c r="D10" s="65"/>
      <c r="E10" s="66">
        <f>SUM(E6:E9)</f>
        <v>1</v>
      </c>
      <c r="F10" s="67"/>
    </row>
  </sheetData>
  <protectedRanges>
    <protectedRange sqref="C6:C9" name="Plage1_1"/>
  </protectedRanges>
  <mergeCells count="5">
    <mergeCell ref="A1:E1"/>
    <mergeCell ref="C2:F3"/>
    <mergeCell ref="F4:G4"/>
    <mergeCell ref="F6:F9"/>
    <mergeCell ref="G6:G9"/>
  </mergeCells>
  <hyperlinks>
    <hyperlink ref="H6" r:id="rId1"/>
    <hyperlink ref="H7" r:id="rId2"/>
    <hyperlink ref="H8" r:id="rId3"/>
  </hyperlinks>
  <pageMargins left="0.70866141732283472" right="0.70866141732283472" top="0.74803149606299213" bottom="0.74803149606299213" header="0.31496062992125984" footer="0.31496062992125984"/>
  <pageSetup paperSize="8" scale="71" orientation="landscape" r:id="rId4"/>
  <headerFooter>
    <oddHeader>&amp;CBPO-AOO-2025-01-  Fourniture de services d’éditique, d’analyse et de traitement des images, de traitement du courrier et d’archivage (CNT 7)</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Lisez Moi</vt:lpstr>
      <vt:lpstr>BP</vt:lpstr>
      <vt:lpstr>DQE</vt:lpstr>
      <vt:lpstr>Valo. TMA-EVO</vt:lpstr>
      <vt:lpstr>Valo. TMA-VABF</vt:lpstr>
      <vt:lpstr>Valo. ETU et TMA-RD</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cp:revision>
  <dcterms:created xsi:type="dcterms:W3CDTF">2025-06-30T09:19:43Z</dcterms:created>
  <dcterms:modified xsi:type="dcterms:W3CDTF">2025-07-16T10:16:18Z</dcterms:modified>
</cp:coreProperties>
</file>